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0" yWindow="105" windowWidth="7455" windowHeight="11025" tabRatio="977"/>
  </bookViews>
  <sheets>
    <sheet name="세입세출총괄표" sheetId="41" r:id="rId1"/>
    <sheet name="세입" sheetId="9" state="hidden" r:id="rId2"/>
    <sheet name="세출 " sheetId="14" state="hidden" r:id="rId3"/>
    <sheet name="예산증감사유" sheetId="8" state="hidden" r:id="rId4"/>
  </sheets>
  <definedNames>
    <definedName name="_xlnm.Print_Area" localSheetId="1">세입!$A$1:$J$29</definedName>
    <definedName name="_xlnm.Print_Area" localSheetId="0">세입세출총괄표!$A$1:$N$75</definedName>
    <definedName name="_xlnm.Print_Area" localSheetId="2">'세출 '!$A$1:$L$262</definedName>
  </definedNames>
  <calcPr calcId="144525"/>
</workbook>
</file>

<file path=xl/calcChain.xml><?xml version="1.0" encoding="utf-8"?>
<calcChain xmlns="http://schemas.openxmlformats.org/spreadsheetml/2006/main">
  <c r="N64" i="41" l="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G47" i="41"/>
  <c r="G48" i="41"/>
  <c r="G49" i="41"/>
  <c r="G50" i="41"/>
  <c r="G51" i="41"/>
  <c r="G52" i="41"/>
  <c r="G53" i="41"/>
  <c r="N31" i="41"/>
  <c r="N33" i="41"/>
  <c r="N34" i="41"/>
  <c r="N35" i="41"/>
  <c r="N9" i="41"/>
  <c r="N10" i="41"/>
  <c r="N11" i="41"/>
  <c r="N12" i="41"/>
  <c r="N13" i="41"/>
  <c r="N14" i="41"/>
  <c r="N15" i="41"/>
  <c r="N16" i="41"/>
  <c r="N18" i="41"/>
  <c r="N25" i="41"/>
  <c r="N26" i="41"/>
  <c r="N27" i="41"/>
  <c r="G38" i="41"/>
  <c r="G9" i="41"/>
  <c r="G10" i="41"/>
  <c r="G11" i="41"/>
  <c r="G12" i="41"/>
  <c r="G13" i="41"/>
  <c r="G14" i="41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K64" i="41" l="1"/>
  <c r="K62" i="41"/>
  <c r="K57" i="41"/>
  <c r="K55" i="41"/>
  <c r="K51" i="41"/>
  <c r="K44" i="41"/>
  <c r="K29" i="41" s="1"/>
  <c r="D51" i="41"/>
  <c r="D48" i="41"/>
  <c r="D45" i="41"/>
  <c r="K30" i="41"/>
  <c r="K26" i="41"/>
  <c r="K19" i="41"/>
  <c r="K16" i="41"/>
  <c r="K8" i="41"/>
  <c r="K7" i="41"/>
  <c r="D38" i="41"/>
  <c r="D35" i="41"/>
  <c r="D30" i="41"/>
  <c r="D29" i="41"/>
  <c r="D6" i="41" s="1"/>
  <c r="D11" i="41"/>
  <c r="D8" i="41"/>
  <c r="F8" i="41" s="1"/>
  <c r="G8" i="41" s="1"/>
  <c r="D7" i="41"/>
  <c r="M66" i="41"/>
  <c r="N66" i="41" s="1"/>
  <c r="M65" i="41"/>
  <c r="N65" i="41" s="1"/>
  <c r="L64" i="41"/>
  <c r="M63" i="41"/>
  <c r="L62" i="41"/>
  <c r="M62" i="41" s="1"/>
  <c r="M61" i="41"/>
  <c r="M60" i="41"/>
  <c r="M59" i="41"/>
  <c r="M58" i="41"/>
  <c r="M57" i="41"/>
  <c r="L57" i="41"/>
  <c r="M56" i="41"/>
  <c r="M55" i="41"/>
  <c r="L55" i="41"/>
  <c r="M54" i="41"/>
  <c r="M53" i="41"/>
  <c r="F53" i="41"/>
  <c r="M52" i="41"/>
  <c r="F52" i="41"/>
  <c r="L51" i="41"/>
  <c r="E51" i="41"/>
  <c r="M50" i="41"/>
  <c r="F50" i="41"/>
  <c r="M49" i="41"/>
  <c r="F49" i="41"/>
  <c r="M48" i="41"/>
  <c r="E48" i="41"/>
  <c r="F48" i="41" s="1"/>
  <c r="M47" i="41"/>
  <c r="F47" i="41"/>
  <c r="M46" i="41"/>
  <c r="N46" i="41" s="1"/>
  <c r="F46" i="41"/>
  <c r="G46" i="41" s="1"/>
  <c r="M45" i="41"/>
  <c r="N45" i="41" s="1"/>
  <c r="E45" i="41"/>
  <c r="F45" i="41" s="1"/>
  <c r="G45" i="41" s="1"/>
  <c r="L44" i="41"/>
  <c r="F44" i="41"/>
  <c r="G44" i="41" s="1"/>
  <c r="M38" i="41"/>
  <c r="N38" i="41" s="1"/>
  <c r="E38" i="41"/>
  <c r="M37" i="41"/>
  <c r="N37" i="41" s="1"/>
  <c r="F37" i="41"/>
  <c r="M36" i="41"/>
  <c r="N36" i="41" s="1"/>
  <c r="F36" i="41"/>
  <c r="M35" i="41"/>
  <c r="E35" i="41"/>
  <c r="F35" i="41" s="1"/>
  <c r="M34" i="41"/>
  <c r="F34" i="41"/>
  <c r="M33" i="41"/>
  <c r="F33" i="41"/>
  <c r="M32" i="41"/>
  <c r="N32" i="41" s="1"/>
  <c r="F32" i="41"/>
  <c r="M31" i="41"/>
  <c r="F31" i="41"/>
  <c r="L30" i="41"/>
  <c r="M30" i="41" s="1"/>
  <c r="N30" i="41" s="1"/>
  <c r="E30" i="41"/>
  <c r="F30" i="41" s="1"/>
  <c r="M28" i="41"/>
  <c r="F28" i="41"/>
  <c r="M27" i="41"/>
  <c r="F27" i="41"/>
  <c r="L26" i="41"/>
  <c r="M26" i="41" s="1"/>
  <c r="F26" i="41"/>
  <c r="M25" i="41"/>
  <c r="F25" i="41"/>
  <c r="M24" i="41"/>
  <c r="N24" i="41" s="1"/>
  <c r="F24" i="41"/>
  <c r="M23" i="41"/>
  <c r="N23" i="41" s="1"/>
  <c r="F23" i="41"/>
  <c r="M22" i="41"/>
  <c r="N22" i="41" s="1"/>
  <c r="F22" i="41"/>
  <c r="M21" i="41"/>
  <c r="N21" i="41" s="1"/>
  <c r="F21" i="41"/>
  <c r="M20" i="41"/>
  <c r="N20" i="41" s="1"/>
  <c r="F20" i="41"/>
  <c r="L19" i="41"/>
  <c r="M19" i="41" s="1"/>
  <c r="N19" i="41" s="1"/>
  <c r="F19" i="41"/>
  <c r="M18" i="41"/>
  <c r="F18" i="41"/>
  <c r="M17" i="41"/>
  <c r="F17" i="41"/>
  <c r="M16" i="41"/>
  <c r="L16" i="41"/>
  <c r="F16" i="41"/>
  <c r="M15" i="41"/>
  <c r="F15" i="41"/>
  <c r="M14" i="41"/>
  <c r="F14" i="41"/>
  <c r="M13" i="41"/>
  <c r="F13" i="41"/>
  <c r="M12" i="41"/>
  <c r="F12" i="41"/>
  <c r="M11" i="41"/>
  <c r="F11" i="41"/>
  <c r="E11" i="41"/>
  <c r="M10" i="41"/>
  <c r="F10" i="41"/>
  <c r="M9" i="41"/>
  <c r="F9" i="41"/>
  <c r="L8" i="41"/>
  <c r="M8" i="41" s="1"/>
  <c r="N8" i="41" s="1"/>
  <c r="E8" i="41"/>
  <c r="F7" i="41"/>
  <c r="G7" i="41" s="1"/>
  <c r="E7" i="41"/>
  <c r="M64" i="41" l="1"/>
  <c r="L29" i="41"/>
  <c r="M29" i="41" s="1"/>
  <c r="N29" i="41" s="1"/>
  <c r="L7" i="41"/>
  <c r="M7" i="41" s="1"/>
  <c r="N7" i="41" s="1"/>
  <c r="E29" i="41"/>
  <c r="E6" i="41" s="1"/>
  <c r="F6" i="41" s="1"/>
  <c r="G6" i="41" s="1"/>
  <c r="M51" i="41"/>
  <c r="K6" i="41"/>
  <c r="F51" i="41"/>
  <c r="F38" i="41"/>
  <c r="M44" i="41"/>
  <c r="N44" i="41" s="1"/>
  <c r="L6" i="41" l="1"/>
  <c r="M6" i="41" s="1"/>
  <c r="N6" i="41" s="1"/>
  <c r="F29" i="41"/>
  <c r="D26" i="8" l="1"/>
  <c r="D23" i="8"/>
  <c r="D22" i="8" s="1"/>
  <c r="E21" i="8"/>
  <c r="D21" i="8"/>
  <c r="D20" i="8"/>
  <c r="D19" i="8" s="1"/>
  <c r="E18" i="9"/>
  <c r="F18" i="9" s="1"/>
  <c r="G18" i="9" s="1"/>
  <c r="D18" i="9"/>
  <c r="F20" i="9"/>
  <c r="L166" i="14"/>
  <c r="F166" i="14" s="1"/>
  <c r="D48" i="14"/>
  <c r="L252" i="14"/>
  <c r="F252" i="14" s="1"/>
  <c r="G252" i="14" s="1"/>
  <c r="H252" i="14" s="1"/>
  <c r="D18" i="8"/>
  <c r="D13" i="8"/>
  <c r="D12" i="8"/>
  <c r="D11" i="8" s="1"/>
  <c r="D10" i="8"/>
  <c r="D9" i="8"/>
  <c r="D8" i="8" s="1"/>
  <c r="E18" i="8"/>
  <c r="E17" i="8"/>
  <c r="E16" i="8" s="1"/>
  <c r="E15" i="8" s="1"/>
  <c r="E10" i="8"/>
  <c r="F10" i="8" s="1"/>
  <c r="G10" i="8" s="1"/>
  <c r="E9" i="8"/>
  <c r="E8" i="8" s="1"/>
  <c r="D76" i="8"/>
  <c r="D75" i="8" s="1"/>
  <c r="D70" i="8"/>
  <c r="D64" i="8"/>
  <c r="D63" i="8"/>
  <c r="D62" i="8" s="1"/>
  <c r="D60" i="8"/>
  <c r="D59" i="8"/>
  <c r="D52" i="8"/>
  <c r="D51" i="8"/>
  <c r="D50" i="8"/>
  <c r="D49" i="8"/>
  <c r="D46" i="8"/>
  <c r="D44" i="8"/>
  <c r="D43" i="8" s="1"/>
  <c r="D42" i="8"/>
  <c r="D41" i="8"/>
  <c r="D40" i="8"/>
  <c r="D39" i="8"/>
  <c r="D38" i="8"/>
  <c r="D37" i="8"/>
  <c r="D36" i="8"/>
  <c r="D35" i="8" s="1"/>
  <c r="E64" i="8"/>
  <c r="F47" i="14"/>
  <c r="G47" i="14" s="1"/>
  <c r="H47" i="14" s="1"/>
  <c r="E46" i="8"/>
  <c r="F44" i="14"/>
  <c r="G44" i="14" s="1"/>
  <c r="H44" i="14" s="1"/>
  <c r="L245" i="14"/>
  <c r="D244" i="14"/>
  <c r="J18" i="9"/>
  <c r="F19" i="9"/>
  <c r="G19" i="9" s="1"/>
  <c r="D8" i="14"/>
  <c r="L9" i="14"/>
  <c r="F9" i="14" s="1"/>
  <c r="L17" i="14"/>
  <c r="F17" i="14" s="1"/>
  <c r="G17" i="14" s="1"/>
  <c r="H17" i="14" s="1"/>
  <c r="L23" i="14"/>
  <c r="F23" i="14" s="1"/>
  <c r="G23" i="14" s="1"/>
  <c r="H23" i="14" s="1"/>
  <c r="F26" i="14"/>
  <c r="G26" i="14" s="1"/>
  <c r="H26" i="14" s="1"/>
  <c r="E39" i="8"/>
  <c r="F27" i="14"/>
  <c r="G27" i="14" s="1"/>
  <c r="H27" i="14" s="1"/>
  <c r="E41" i="8"/>
  <c r="L33" i="14"/>
  <c r="F33" i="14" s="1"/>
  <c r="G33" i="14" s="1"/>
  <c r="H33" i="14" s="1"/>
  <c r="L39" i="14"/>
  <c r="F39" i="14" s="1"/>
  <c r="G39" i="14" s="1"/>
  <c r="H39" i="14" s="1"/>
  <c r="L43" i="14"/>
  <c r="F43" i="14"/>
  <c r="G43" i="14" s="1"/>
  <c r="H43" i="14" s="1"/>
  <c r="G45" i="14"/>
  <c r="H45" i="14" s="1"/>
  <c r="L49" i="14"/>
  <c r="F49" i="14" s="1"/>
  <c r="G49" i="14" s="1"/>
  <c r="H49" i="14" s="1"/>
  <c r="L57" i="14"/>
  <c r="F57" i="14" s="1"/>
  <c r="G57" i="14" s="1"/>
  <c r="H57" i="14" s="1"/>
  <c r="L64" i="14"/>
  <c r="F64" i="14" s="1"/>
  <c r="G64" i="14" s="1"/>
  <c r="H64" i="14" s="1"/>
  <c r="L67" i="14"/>
  <c r="F67" i="14" s="1"/>
  <c r="G67" i="14" s="1"/>
  <c r="H67" i="14" s="1"/>
  <c r="L74" i="14"/>
  <c r="F74" i="14" s="1"/>
  <c r="L78" i="14"/>
  <c r="L82" i="14"/>
  <c r="F82" i="14" s="1"/>
  <c r="G82" i="14" s="1"/>
  <c r="H82" i="14" s="1"/>
  <c r="D93" i="14"/>
  <c r="E93" i="14"/>
  <c r="E92" i="14" s="1"/>
  <c r="E6" i="14" s="1"/>
  <c r="L95" i="14"/>
  <c r="L111" i="14"/>
  <c r="L127" i="14"/>
  <c r="L140" i="14"/>
  <c r="L156" i="14"/>
  <c r="G164" i="14"/>
  <c r="H164" i="14" s="1"/>
  <c r="D165" i="14"/>
  <c r="L199" i="14"/>
  <c r="O199" i="14" s="1"/>
  <c r="D229" i="14"/>
  <c r="L230" i="14"/>
  <c r="F230" i="14" s="1"/>
  <c r="F238" i="14"/>
  <c r="G238" i="14" s="1"/>
  <c r="H238" i="14" s="1"/>
  <c r="D247" i="14"/>
  <c r="L248" i="14"/>
  <c r="F248" i="14" s="1"/>
  <c r="D251" i="14"/>
  <c r="L259" i="14"/>
  <c r="F259" i="14" s="1"/>
  <c r="D8" i="9"/>
  <c r="E8" i="9"/>
  <c r="F9" i="9"/>
  <c r="G9" i="9" s="1"/>
  <c r="F10" i="9"/>
  <c r="G10" i="9" s="1"/>
  <c r="D11" i="9"/>
  <c r="F12" i="9"/>
  <c r="G12" i="9" s="1"/>
  <c r="E13" i="9"/>
  <c r="F13" i="9" s="1"/>
  <c r="G13" i="9" s="1"/>
  <c r="F14" i="9"/>
  <c r="G14" i="9" s="1"/>
  <c r="D15" i="9"/>
  <c r="F15" i="9" s="1"/>
  <c r="G15" i="9" s="1"/>
  <c r="E15" i="9"/>
  <c r="J15" i="9"/>
  <c r="F16" i="9"/>
  <c r="G16" i="9" s="1"/>
  <c r="F17" i="9"/>
  <c r="G17" i="9" s="1"/>
  <c r="D21" i="9"/>
  <c r="J21" i="9"/>
  <c r="E21" i="9" s="1"/>
  <c r="D27" i="9"/>
  <c r="E27" i="9"/>
  <c r="F27" i="9" s="1"/>
  <c r="G27" i="9" s="1"/>
  <c r="J27" i="9"/>
  <c r="F28" i="9"/>
  <c r="G28" i="9" s="1"/>
  <c r="F29" i="9"/>
  <c r="G245" i="14"/>
  <c r="F244" i="14"/>
  <c r="G244" i="14" s="1"/>
  <c r="E72" i="8"/>
  <c r="E71" i="8" s="1"/>
  <c r="E60" i="8"/>
  <c r="E40" i="8"/>
  <c r="E67" i="8"/>
  <c r="D14" i="8"/>
  <c r="E49" i="8"/>
  <c r="E36" i="8"/>
  <c r="F36" i="8" s="1"/>
  <c r="G36" i="8" s="1"/>
  <c r="E50" i="8"/>
  <c r="E69" i="8"/>
  <c r="E68" i="8" s="1"/>
  <c r="E51" i="8"/>
  <c r="E52" i="8"/>
  <c r="E48" i="8"/>
  <c r="E47" i="8" s="1"/>
  <c r="E70" i="8"/>
  <c r="F70" i="8" s="1"/>
  <c r="G70" i="8" s="1"/>
  <c r="E59" i="8"/>
  <c r="E58" i="8" s="1"/>
  <c r="D72" i="8"/>
  <c r="D71" i="8" s="1"/>
  <c r="E23" i="8"/>
  <c r="E22" i="8" s="1"/>
  <c r="D77" i="8"/>
  <c r="E63" i="8"/>
  <c r="E62" i="8" s="1"/>
  <c r="D48" i="8"/>
  <c r="D47" i="8" s="1"/>
  <c r="E14" i="8"/>
  <c r="E37" i="8"/>
  <c r="F37" i="8" s="1"/>
  <c r="G37" i="8" s="1"/>
  <c r="D67" i="8"/>
  <c r="E42" i="8"/>
  <c r="D74" i="8"/>
  <c r="D73" i="8" s="1"/>
  <c r="E38" i="8"/>
  <c r="E76" i="8"/>
  <c r="E75" i="8" s="1"/>
  <c r="D45" i="8"/>
  <c r="E13" i="8"/>
  <c r="E66" i="8"/>
  <c r="E65" i="8" s="1"/>
  <c r="E12" i="8"/>
  <c r="E44" i="8"/>
  <c r="E43" i="8" s="1"/>
  <c r="E77" i="8"/>
  <c r="E20" i="8"/>
  <c r="D66" i="8"/>
  <c r="D65" i="8" s="1"/>
  <c r="D69" i="8"/>
  <c r="D68" i="8" s="1"/>
  <c r="D17" i="8"/>
  <c r="F17" i="8" s="1"/>
  <c r="G17" i="8" s="1"/>
  <c r="E45" i="8"/>
  <c r="E74" i="8"/>
  <c r="E26" i="8"/>
  <c r="F26" i="8" s="1"/>
  <c r="D25" i="8"/>
  <c r="E25" i="8"/>
  <c r="E24" i="8" s="1"/>
  <c r="D58" i="8"/>
  <c r="F48" i="8"/>
  <c r="G48" i="8" s="1"/>
  <c r="F72" i="8" l="1"/>
  <c r="G72" i="8" s="1"/>
  <c r="F41" i="8"/>
  <c r="G41" i="8" s="1"/>
  <c r="E11" i="9"/>
  <c r="F39" i="8"/>
  <c r="G39" i="8" s="1"/>
  <c r="F9" i="8"/>
  <c r="G9" i="8" s="1"/>
  <c r="F11" i="9"/>
  <c r="G11" i="9" s="1"/>
  <c r="F20" i="8"/>
  <c r="G20" i="8" s="1"/>
  <c r="F51" i="8"/>
  <c r="G51" i="8" s="1"/>
  <c r="F21" i="9"/>
  <c r="G21" i="9" s="1"/>
  <c r="F229" i="14"/>
  <c r="G229" i="14" s="1"/>
  <c r="H229" i="14" s="1"/>
  <c r="D7" i="9"/>
  <c r="D6" i="9" s="1"/>
  <c r="D7" i="14"/>
  <c r="F247" i="14"/>
  <c r="G247" i="14" s="1"/>
  <c r="H247" i="14" s="1"/>
  <c r="G248" i="14"/>
  <c r="H248" i="14" s="1"/>
  <c r="G9" i="14"/>
  <c r="H9" i="14" s="1"/>
  <c r="F8" i="14"/>
  <c r="G230" i="14"/>
  <c r="H230" i="14" s="1"/>
  <c r="L8" i="14"/>
  <c r="F8" i="9"/>
  <c r="G8" i="9" s="1"/>
  <c r="F13" i="8"/>
  <c r="G13" i="8" s="1"/>
  <c r="F22" i="8"/>
  <c r="G22" i="8" s="1"/>
  <c r="F199" i="14"/>
  <c r="G199" i="14" s="1"/>
  <c r="H199" i="14" s="1"/>
  <c r="E22" i="9"/>
  <c r="F22" i="9" s="1"/>
  <c r="G22" i="9" s="1"/>
  <c r="D92" i="14"/>
  <c r="F94" i="14"/>
  <c r="E7" i="9"/>
  <c r="F45" i="8"/>
  <c r="G45" i="8" s="1"/>
  <c r="F42" i="8"/>
  <c r="G42" i="8" s="1"/>
  <c r="F50" i="8"/>
  <c r="G50" i="8" s="1"/>
  <c r="F64" i="8"/>
  <c r="G64" i="8" s="1"/>
  <c r="D7" i="8"/>
  <c r="F12" i="8"/>
  <c r="G12" i="8" s="1"/>
  <c r="F60" i="8"/>
  <c r="G60" i="8" s="1"/>
  <c r="F52" i="8"/>
  <c r="G52" i="8" s="1"/>
  <c r="F23" i="8"/>
  <c r="G23" i="8" s="1"/>
  <c r="F38" i="8"/>
  <c r="G38" i="8" s="1"/>
  <c r="F76" i="8"/>
  <c r="G76" i="8" s="1"/>
  <c r="F77" i="8"/>
  <c r="G77" i="8" s="1"/>
  <c r="F46" i="8"/>
  <c r="G46" i="8" s="1"/>
  <c r="E35" i="8"/>
  <c r="F35" i="8" s="1"/>
  <c r="G35" i="8" s="1"/>
  <c r="F18" i="8"/>
  <c r="G18" i="8" s="1"/>
  <c r="F14" i="8"/>
  <c r="G14" i="8" s="1"/>
  <c r="F68" i="8"/>
  <c r="G68" i="8" s="1"/>
  <c r="D61" i="8"/>
  <c r="F25" i="8"/>
  <c r="G25" i="8" s="1"/>
  <c r="F62" i="8"/>
  <c r="G62" i="8" s="1"/>
  <c r="E11" i="8"/>
  <c r="E19" i="8"/>
  <c r="F19" i="8" s="1"/>
  <c r="G19" i="8" s="1"/>
  <c r="F59" i="8"/>
  <c r="F43" i="8"/>
  <c r="G43" i="8" s="1"/>
  <c r="F63" i="8"/>
  <c r="G63" i="8" s="1"/>
  <c r="F44" i="8"/>
  <c r="G44" i="8" s="1"/>
  <c r="D24" i="8"/>
  <c r="F24" i="8" s="1"/>
  <c r="G24" i="8" s="1"/>
  <c r="F71" i="8"/>
  <c r="G71" i="8" s="1"/>
  <c r="F69" i="8"/>
  <c r="G69" i="8" s="1"/>
  <c r="F21" i="8"/>
  <c r="F58" i="8"/>
  <c r="G58" i="8" s="1"/>
  <c r="F67" i="8"/>
  <c r="G67" i="8" s="1"/>
  <c r="F75" i="8"/>
  <c r="G75" i="8" s="1"/>
  <c r="F49" i="8"/>
  <c r="G49" i="8" s="1"/>
  <c r="F40" i="8"/>
  <c r="G40" i="8" s="1"/>
  <c r="F8" i="8"/>
  <c r="G8" i="8" s="1"/>
  <c r="F65" i="8"/>
  <c r="G65" i="8" s="1"/>
  <c r="G259" i="14"/>
  <c r="H259" i="14" s="1"/>
  <c r="F251" i="14"/>
  <c r="G251" i="14" s="1"/>
  <c r="H251" i="14" s="1"/>
  <c r="E61" i="8"/>
  <c r="G8" i="14"/>
  <c r="H8" i="14" s="1"/>
  <c r="F47" i="8"/>
  <c r="G47" i="8" s="1"/>
  <c r="F78" i="14"/>
  <c r="G78" i="14" s="1"/>
  <c r="H78" i="14" s="1"/>
  <c r="L77" i="14"/>
  <c r="F77" i="14" s="1"/>
  <c r="G77" i="14" s="1"/>
  <c r="H77" i="14" s="1"/>
  <c r="L229" i="14"/>
  <c r="F74" i="8"/>
  <c r="G74" i="8" s="1"/>
  <c r="E73" i="8"/>
  <c r="F73" i="8" s="1"/>
  <c r="G73" i="8" s="1"/>
  <c r="F48" i="14"/>
  <c r="G48" i="14" s="1"/>
  <c r="H48" i="14" s="1"/>
  <c r="G74" i="14"/>
  <c r="H74" i="14" s="1"/>
  <c r="D16" i="8"/>
  <c r="F66" i="8"/>
  <c r="G66" i="8" s="1"/>
  <c r="D34" i="8"/>
  <c r="F165" i="14"/>
  <c r="G166" i="14"/>
  <c r="H166" i="14" s="1"/>
  <c r="D6" i="14" l="1"/>
  <c r="F7" i="9"/>
  <c r="G7" i="9" s="1"/>
  <c r="E6" i="9"/>
  <c r="F6" i="9" s="1"/>
  <c r="G6" i="9" s="1"/>
  <c r="G94" i="14"/>
  <c r="H94" i="14" s="1"/>
  <c r="F93" i="14"/>
  <c r="G93" i="14" s="1"/>
  <c r="H93" i="14" s="1"/>
  <c r="E34" i="8"/>
  <c r="F34" i="8" s="1"/>
  <c r="F11" i="8"/>
  <c r="G11" i="8" s="1"/>
  <c r="E7" i="8"/>
  <c r="D15" i="8"/>
  <c r="F16" i="8"/>
  <c r="G16" i="8" s="1"/>
  <c r="F7" i="14"/>
  <c r="D33" i="8"/>
  <c r="G165" i="14"/>
  <c r="F61" i="8"/>
  <c r="G61" i="8" s="1"/>
  <c r="F92" i="14" l="1"/>
  <c r="E33" i="8"/>
  <c r="E6" i="8"/>
  <c r="F7" i="8"/>
  <c r="G7" i="8" s="1"/>
  <c r="G7" i="14"/>
  <c r="F6" i="14"/>
  <c r="H165" i="14"/>
  <c r="G92" i="14"/>
  <c r="H92" i="14" s="1"/>
  <c r="G34" i="8"/>
  <c r="F33" i="8"/>
  <c r="G33" i="8" s="1"/>
  <c r="D6" i="8"/>
  <c r="F6" i="8" s="1"/>
  <c r="G6" i="8" s="1"/>
  <c r="F15" i="8"/>
  <c r="G15" i="8" s="1"/>
  <c r="H7" i="14" l="1"/>
  <c r="G6" i="14"/>
  <c r="H6" i="14" s="1"/>
</calcChain>
</file>

<file path=xl/sharedStrings.xml><?xml version="1.0" encoding="utf-8"?>
<sst xmlns="http://schemas.openxmlformats.org/spreadsheetml/2006/main" count="1138" uniqueCount="606">
  <si>
    <t>관</t>
  </si>
  <si>
    <t>항</t>
  </si>
  <si>
    <t>목</t>
  </si>
  <si>
    <t>보조금수입</t>
  </si>
  <si>
    <t>사무비</t>
  </si>
  <si>
    <t>인건비</t>
  </si>
  <si>
    <t>운영비</t>
  </si>
  <si>
    <t>사업비</t>
  </si>
  <si>
    <t>세 입</t>
  </si>
  <si>
    <t>세 출</t>
  </si>
  <si>
    <t>과 목</t>
  </si>
  <si>
    <t>%</t>
  </si>
  <si>
    <t>소계</t>
  </si>
  <si>
    <t>급 여</t>
  </si>
  <si>
    <t xml:space="preserve">여비 </t>
  </si>
  <si>
    <t xml:space="preserve">항 </t>
  </si>
  <si>
    <t>세입총액</t>
  </si>
  <si>
    <t>세출총액</t>
  </si>
  <si>
    <t>센터장</t>
  </si>
  <si>
    <t>국민연금</t>
  </si>
  <si>
    <t>직원근무복</t>
  </si>
  <si>
    <t>출장비</t>
  </si>
  <si>
    <t>(B-A)</t>
  </si>
  <si>
    <t>(단윈 : 원)</t>
    <phoneticPr fontId="7" type="noConversion"/>
  </si>
  <si>
    <t xml:space="preserve">세입1-1 </t>
    <phoneticPr fontId="5" type="noConversion"/>
  </si>
  <si>
    <t>산출내역</t>
    <phoneticPr fontId="5" type="noConversion"/>
  </si>
  <si>
    <t>(단위:원)</t>
    <phoneticPr fontId="5" type="noConversion"/>
  </si>
  <si>
    <t>세     출</t>
    <phoneticPr fontId="5" type="noConversion"/>
  </si>
  <si>
    <t xml:space="preserve">세출9-1 </t>
    <phoneticPr fontId="5" type="noConversion"/>
  </si>
  <si>
    <t>세     입</t>
    <phoneticPr fontId="5" type="noConversion"/>
  </si>
  <si>
    <t>산출내역</t>
    <phoneticPr fontId="5" type="noConversion"/>
  </si>
  <si>
    <t>증감</t>
    <phoneticPr fontId="5" type="noConversion"/>
  </si>
  <si>
    <t>=</t>
    <phoneticPr fontId="5" type="noConversion"/>
  </si>
  <si>
    <t>퇴직적립금</t>
    <phoneticPr fontId="5" type="noConversion"/>
  </si>
  <si>
    <t>공공요금</t>
    <phoneticPr fontId="5" type="noConversion"/>
  </si>
  <si>
    <t>사업평가회비</t>
    <phoneticPr fontId="5" type="noConversion"/>
  </si>
  <si>
    <t>소계</t>
    <phoneticPr fontId="5" type="noConversion"/>
  </si>
  <si>
    <t>홍보사업</t>
    <phoneticPr fontId="5" type="noConversion"/>
  </si>
  <si>
    <t>연수사업</t>
    <phoneticPr fontId="5" type="noConversion"/>
  </si>
  <si>
    <t>합계</t>
    <phoneticPr fontId="5" type="noConversion"/>
  </si>
  <si>
    <t>소계</t>
    <phoneticPr fontId="5" type="noConversion"/>
  </si>
  <si>
    <t>급여</t>
    <phoneticPr fontId="5" type="noConversion"/>
  </si>
  <si>
    <t xml:space="preserve">관장(15호봉) </t>
    <phoneticPr fontId="5" type="noConversion"/>
  </si>
  <si>
    <t>3,430,000*12월</t>
    <phoneticPr fontId="5" type="noConversion"/>
  </si>
  <si>
    <t>=</t>
    <phoneticPr fontId="5" type="noConversion"/>
  </si>
  <si>
    <t>과장(10호봉)</t>
    <phoneticPr fontId="5" type="noConversion"/>
  </si>
  <si>
    <t>2,108,000*12월</t>
    <phoneticPr fontId="5" type="noConversion"/>
  </si>
  <si>
    <t>복지사(1호봉)</t>
    <phoneticPr fontId="5" type="noConversion"/>
  </si>
  <si>
    <t>1,597,000*12월</t>
    <phoneticPr fontId="5" type="noConversion"/>
  </si>
  <si>
    <t>1,500,000*12월</t>
    <phoneticPr fontId="5" type="noConversion"/>
  </si>
  <si>
    <t>387,090*01월</t>
    <phoneticPr fontId="5" type="noConversion"/>
  </si>
  <si>
    <t>계약직</t>
    <phoneticPr fontId="5" type="noConversion"/>
  </si>
  <si>
    <t>900,000*2명*01월</t>
    <phoneticPr fontId="5" type="noConversion"/>
  </si>
  <si>
    <t>1,500,000*2명*11월</t>
    <phoneticPr fontId="5" type="noConversion"/>
  </si>
  <si>
    <t>효도휴가비</t>
    <phoneticPr fontId="5" type="noConversion"/>
  </si>
  <si>
    <t>3,430,000*120%</t>
    <phoneticPr fontId="5" type="noConversion"/>
  </si>
  <si>
    <t>과장(6호봉)</t>
    <phoneticPr fontId="5" type="noConversion"/>
  </si>
  <si>
    <t>2,108,000*120%</t>
    <phoneticPr fontId="5" type="noConversion"/>
  </si>
  <si>
    <t>1,597,000*120%</t>
    <phoneticPr fontId="5" type="noConversion"/>
  </si>
  <si>
    <t>200,000*03명*01회</t>
    <phoneticPr fontId="5" type="noConversion"/>
  </si>
  <si>
    <t>제수당</t>
    <phoneticPr fontId="5" type="noConversion"/>
  </si>
  <si>
    <t>80,000*12월</t>
    <phoneticPr fontId="5" type="noConversion"/>
  </si>
  <si>
    <t>종사자 복지수당</t>
    <phoneticPr fontId="5" type="noConversion"/>
  </si>
  <si>
    <t>종사자수당</t>
    <phoneticPr fontId="5" type="noConversion"/>
  </si>
  <si>
    <t>100,000*6명*12월</t>
    <phoneticPr fontId="5" type="noConversion"/>
  </si>
  <si>
    <t xml:space="preserve"> 퇴직적립금</t>
    <phoneticPr fontId="5" type="noConversion"/>
  </si>
  <si>
    <t>퇴직적립금(6명)</t>
    <phoneticPr fontId="5" type="noConversion"/>
  </si>
  <si>
    <t>=</t>
    <phoneticPr fontId="5" type="noConversion"/>
  </si>
  <si>
    <t>세출9-2</t>
    <phoneticPr fontId="5" type="noConversion"/>
  </si>
  <si>
    <t>(단위:원)</t>
    <phoneticPr fontId="5" type="noConversion"/>
  </si>
  <si>
    <t>세     출</t>
    <phoneticPr fontId="5" type="noConversion"/>
  </si>
  <si>
    <t>산출내역</t>
    <phoneticPr fontId="5" type="noConversion"/>
  </si>
  <si>
    <t>사회보험 부담금</t>
    <phoneticPr fontId="5" type="noConversion"/>
  </si>
  <si>
    <t>`</t>
    <phoneticPr fontId="5" type="noConversion"/>
  </si>
  <si>
    <t>국민연금</t>
    <phoneticPr fontId="5" type="noConversion"/>
  </si>
  <si>
    <t>건강보험</t>
    <phoneticPr fontId="5" type="noConversion"/>
  </si>
  <si>
    <t>장기요양보험</t>
    <phoneticPr fontId="5" type="noConversion"/>
  </si>
  <si>
    <t>고용보험</t>
    <phoneticPr fontId="5" type="noConversion"/>
  </si>
  <si>
    <t>산재보험</t>
    <phoneticPr fontId="5" type="noConversion"/>
  </si>
  <si>
    <t>기타  후생경비</t>
    <phoneticPr fontId="5" type="noConversion"/>
  </si>
  <si>
    <t>야근식대비</t>
    <phoneticPr fontId="5" type="noConversion"/>
  </si>
  <si>
    <t>직원근무복</t>
    <phoneticPr fontId="5" type="noConversion"/>
  </si>
  <si>
    <t>50,000*08벌</t>
    <phoneticPr fontId="5" type="noConversion"/>
  </si>
  <si>
    <t>기타후생경비</t>
    <phoneticPr fontId="5" type="noConversion"/>
  </si>
  <si>
    <t>업무 추진비</t>
    <phoneticPr fontId="5" type="noConversion"/>
  </si>
  <si>
    <t>기관 운영비</t>
    <phoneticPr fontId="5" type="noConversion"/>
  </si>
  <si>
    <t>유관단체 업무협의비</t>
    <phoneticPr fontId="5" type="noConversion"/>
  </si>
  <si>
    <t>자원봉사자선물비 외</t>
    <phoneticPr fontId="5" type="noConversion"/>
  </si>
  <si>
    <t>직책보조비</t>
    <phoneticPr fontId="5" type="noConversion"/>
  </si>
  <si>
    <t>150,000*01명*12월</t>
    <phoneticPr fontId="5" type="noConversion"/>
  </si>
  <si>
    <t>100,000*01명*12월</t>
    <phoneticPr fontId="5" type="noConversion"/>
  </si>
  <si>
    <t>회의비</t>
    <phoneticPr fontId="5" type="noConversion"/>
  </si>
  <si>
    <t>자원봉사자                감사물품 구입비</t>
    <phoneticPr fontId="5" type="noConversion"/>
  </si>
  <si>
    <t>수용비 및 수수료</t>
    <phoneticPr fontId="5" type="noConversion"/>
  </si>
  <si>
    <t>차량비</t>
    <phoneticPr fontId="5" type="noConversion"/>
  </si>
  <si>
    <t>재산
조성비</t>
    <phoneticPr fontId="5" type="noConversion"/>
  </si>
  <si>
    <t>시설비</t>
    <phoneticPr fontId="5" type="noConversion"/>
  </si>
  <si>
    <t>자산취득비</t>
    <phoneticPr fontId="5" type="noConversion"/>
  </si>
  <si>
    <t>교육형사업비</t>
    <phoneticPr fontId="5" type="noConversion"/>
  </si>
  <si>
    <t>인건비</t>
    <phoneticPr fontId="5" type="noConversion"/>
  </si>
  <si>
    <t>산재보험료</t>
    <phoneticPr fontId="5" type="noConversion"/>
  </si>
  <si>
    <t>전담인력인건비</t>
    <phoneticPr fontId="5" type="noConversion"/>
  </si>
  <si>
    <t>제세공과금</t>
    <phoneticPr fontId="5" type="noConversion"/>
  </si>
  <si>
    <t>기타수수료</t>
    <phoneticPr fontId="5" type="noConversion"/>
  </si>
  <si>
    <t>기타운영비</t>
    <phoneticPr fontId="5" type="noConversion"/>
  </si>
  <si>
    <t>500,000*12월</t>
    <phoneticPr fontId="5" type="noConversion"/>
  </si>
  <si>
    <t>택배사업비</t>
    <phoneticPr fontId="5" type="noConversion"/>
  </si>
  <si>
    <t>성과수당</t>
    <phoneticPr fontId="5" type="noConversion"/>
  </si>
  <si>
    <t>세출9-8</t>
    <phoneticPr fontId="5" type="noConversion"/>
  </si>
  <si>
    <t>잡지출</t>
    <phoneticPr fontId="5" type="noConversion"/>
  </si>
  <si>
    <t>예비비</t>
    <phoneticPr fontId="5" type="noConversion"/>
  </si>
  <si>
    <t>반환금</t>
    <phoneticPr fontId="5" type="noConversion"/>
  </si>
  <si>
    <t>증감</t>
    <phoneticPr fontId="5" type="noConversion"/>
  </si>
  <si>
    <t>추경예산(B)</t>
    <phoneticPr fontId="5" type="noConversion"/>
  </si>
  <si>
    <t>추경예산(A)</t>
    <phoneticPr fontId="5" type="noConversion"/>
  </si>
  <si>
    <t>세출 총액</t>
    <phoneticPr fontId="5" type="noConversion"/>
  </si>
  <si>
    <t>보조금
수입</t>
    <phoneticPr fontId="5" type="noConversion"/>
  </si>
  <si>
    <t>합계</t>
    <phoneticPr fontId="5" type="noConversion"/>
  </si>
  <si>
    <t>기관운영비</t>
    <phoneticPr fontId="5" type="noConversion"/>
  </si>
  <si>
    <t>종사자복지수당</t>
    <phoneticPr fontId="5" type="noConversion"/>
  </si>
  <si>
    <t>사회보험부담금</t>
    <phoneticPr fontId="5" type="noConversion"/>
  </si>
  <si>
    <t>운영비</t>
    <phoneticPr fontId="5" type="noConversion"/>
  </si>
  <si>
    <t>여비</t>
    <phoneticPr fontId="5" type="noConversion"/>
  </si>
  <si>
    <t>사업비</t>
    <phoneticPr fontId="5" type="noConversion"/>
  </si>
  <si>
    <t>공익형
사업비</t>
    <phoneticPr fontId="5" type="noConversion"/>
  </si>
  <si>
    <t>소계</t>
    <phoneticPr fontId="5" type="noConversion"/>
  </si>
  <si>
    <t>전담인력인건비</t>
    <phoneticPr fontId="5" type="noConversion"/>
  </si>
  <si>
    <t>시장형
사업비</t>
    <phoneticPr fontId="5" type="noConversion"/>
  </si>
  <si>
    <t>예비비 
및 기타</t>
    <phoneticPr fontId="5" type="noConversion"/>
  </si>
  <si>
    <t>산출내역</t>
    <phoneticPr fontId="5" type="noConversion"/>
  </si>
  <si>
    <t>보조금수입</t>
    <phoneticPr fontId="5" type="noConversion"/>
  </si>
  <si>
    <t>기관운영비</t>
    <phoneticPr fontId="5" type="noConversion"/>
  </si>
  <si>
    <t>시비
 구비</t>
    <phoneticPr fontId="5" type="noConversion"/>
  </si>
  <si>
    <t>188,840,000
33,320,000</t>
    <phoneticPr fontId="5" type="noConversion"/>
  </si>
  <si>
    <t>종사자수당</t>
    <phoneticPr fontId="5" type="noConversion"/>
  </si>
  <si>
    <t xml:space="preserve">종사자처우개선비 </t>
    <phoneticPr fontId="5" type="noConversion"/>
  </si>
  <si>
    <t>노인일자리사업</t>
    <phoneticPr fontId="5" type="noConversion"/>
  </si>
  <si>
    <t>사회공헌형</t>
    <phoneticPr fontId="5" type="noConversion"/>
  </si>
  <si>
    <t>시장형</t>
    <phoneticPr fontId="5" type="noConversion"/>
  </si>
  <si>
    <t>부대비용</t>
    <phoneticPr fontId="5" type="noConversion"/>
  </si>
  <si>
    <t>전담인력비</t>
    <phoneticPr fontId="5" type="noConversion"/>
  </si>
  <si>
    <t>사업수입</t>
    <phoneticPr fontId="5" type="noConversion"/>
  </si>
  <si>
    <t>시장형사업수입</t>
    <phoneticPr fontId="5" type="noConversion"/>
  </si>
  <si>
    <t>다이나믹택배사업단</t>
    <phoneticPr fontId="5" type="noConversion"/>
  </si>
  <si>
    <t>이월금</t>
    <phoneticPr fontId="5" type="noConversion"/>
  </si>
  <si>
    <t>전년도이월금</t>
    <phoneticPr fontId="5" type="noConversion"/>
  </si>
  <si>
    <t>종사자복지수당 반납</t>
    <phoneticPr fontId="5" type="noConversion"/>
  </si>
  <si>
    <t>보조금예금이자</t>
    <phoneticPr fontId="5" type="noConversion"/>
  </si>
  <si>
    <t>둘레도시락사업수입</t>
    <phoneticPr fontId="5" type="noConversion"/>
  </si>
  <si>
    <t>둘레맞춤사업수입</t>
    <phoneticPr fontId="5" type="noConversion"/>
  </si>
  <si>
    <t>택배사업수입</t>
    <phoneticPr fontId="5" type="noConversion"/>
  </si>
  <si>
    <t>잡수입</t>
    <phoneticPr fontId="5" type="noConversion"/>
  </si>
  <si>
    <t>기타예금이자수입</t>
    <phoneticPr fontId="5" type="noConversion"/>
  </si>
  <si>
    <t>기타잡수입</t>
    <phoneticPr fontId="5" type="noConversion"/>
  </si>
  <si>
    <t>2014년 2차</t>
    <phoneticPr fontId="5" type="noConversion"/>
  </si>
  <si>
    <t>추경 예산(A)</t>
    <phoneticPr fontId="5" type="noConversion"/>
  </si>
  <si>
    <t>둘레도시락
사업비</t>
    <phoneticPr fontId="5" type="noConversion"/>
  </si>
  <si>
    <t>일반
사업비</t>
    <phoneticPr fontId="5" type="noConversion"/>
  </si>
  <si>
    <t>업무
추진비</t>
    <phoneticPr fontId="5" type="noConversion"/>
  </si>
  <si>
    <t>(단위:원)</t>
    <phoneticPr fontId="5" type="noConversion"/>
  </si>
  <si>
    <t>2. 세출 추경 현황</t>
    <phoneticPr fontId="5" type="noConversion"/>
  </si>
  <si>
    <t>1. 세입 추경 현황</t>
    <phoneticPr fontId="5" type="noConversion"/>
  </si>
  <si>
    <t>주요 증감 사유</t>
    <phoneticPr fontId="5" type="noConversion"/>
  </si>
  <si>
    <t>증감</t>
    <phoneticPr fontId="5" type="noConversion"/>
  </si>
  <si>
    <t>추경예산(A)</t>
    <phoneticPr fontId="5" type="noConversion"/>
  </si>
  <si>
    <t>추경예산(B)</t>
    <phoneticPr fontId="5" type="noConversion"/>
  </si>
  <si>
    <t>세입 총액</t>
    <phoneticPr fontId="5" type="noConversion"/>
  </si>
  <si>
    <t>보조금
수입</t>
    <phoneticPr fontId="5" type="noConversion"/>
  </si>
  <si>
    <t>합계</t>
    <phoneticPr fontId="5" type="noConversion"/>
  </si>
  <si>
    <t>소계</t>
    <phoneticPr fontId="5" type="noConversion"/>
  </si>
  <si>
    <t>사회공헌형</t>
    <phoneticPr fontId="5" type="noConversion"/>
  </si>
  <si>
    <t>시장형</t>
    <phoneticPr fontId="5" type="noConversion"/>
  </si>
  <si>
    <t>전담인력비</t>
    <phoneticPr fontId="5" type="noConversion"/>
  </si>
  <si>
    <t>사업수입</t>
    <phoneticPr fontId="5" type="noConversion"/>
  </si>
  <si>
    <t>시장형
사업수입</t>
    <phoneticPr fontId="5" type="noConversion"/>
  </si>
  <si>
    <t>둘레도시락사업</t>
    <phoneticPr fontId="5" type="noConversion"/>
  </si>
  <si>
    <t>택배사업단</t>
    <phoneticPr fontId="5" type="noConversion"/>
  </si>
  <si>
    <t>잡수입</t>
    <phoneticPr fontId="5" type="noConversion"/>
  </si>
  <si>
    <t>기타예금
이자 수입</t>
    <phoneticPr fontId="5" type="noConversion"/>
  </si>
  <si>
    <t>기타잡수입</t>
    <phoneticPr fontId="5" type="noConversion"/>
  </si>
  <si>
    <t>노인일자리
사업</t>
    <phoneticPr fontId="5" type="noConversion"/>
  </si>
  <si>
    <t>고정고객 확보로 전년도 대비 사업수입 증가분 반영</t>
    <phoneticPr fontId="5" type="noConversion"/>
  </si>
  <si>
    <t>택배거점 추가 확보 및 부대사업 실시에 따른 사업수입 증가분 반영</t>
    <phoneticPr fontId="5" type="noConversion"/>
  </si>
  <si>
    <t xml:space="preserve"> 2014년 3차</t>
    <phoneticPr fontId="5" type="noConversion"/>
  </si>
  <si>
    <t>124,582,220*4.5%</t>
    <phoneticPr fontId="5" type="noConversion"/>
  </si>
  <si>
    <t>137,717,863*2.995%</t>
    <phoneticPr fontId="5" type="noConversion"/>
  </si>
  <si>
    <t>4,120,610*6.55%</t>
    <phoneticPr fontId="5" type="noConversion"/>
  </si>
  <si>
    <t>139,561,818*1.1%</t>
    <phoneticPr fontId="5" type="noConversion"/>
  </si>
  <si>
    <t>138,144,872*0.78%</t>
    <phoneticPr fontId="5" type="noConversion"/>
  </si>
  <si>
    <t>75,625*04회</t>
    <phoneticPr fontId="5" type="noConversion"/>
  </si>
  <si>
    <t>2014년 3차</t>
    <phoneticPr fontId="5" type="noConversion"/>
  </si>
  <si>
    <t>기준급여 변동신고에 따른 감액조정</t>
    <phoneticPr fontId="5" type="noConversion"/>
  </si>
  <si>
    <t>369,520*2회</t>
    <phoneticPr fontId="5" type="noConversion"/>
  </si>
  <si>
    <t>단체상해보험 증액예상으로 예산반영</t>
    <phoneticPr fontId="5" type="noConversion"/>
  </si>
  <si>
    <t>차량주유대 및 차량수리비 예산절감에 따른 예산 삭감조정</t>
    <phoneticPr fontId="5" type="noConversion"/>
  </si>
  <si>
    <t>사업장(둘레상) 냉난방기 추가설치에 따른 예산반영</t>
    <phoneticPr fontId="5" type="noConversion"/>
  </si>
  <si>
    <t>하반기 집행금액 결과반영 예산 삭감 조정</t>
    <phoneticPr fontId="5" type="noConversion"/>
  </si>
  <si>
    <t>컴퓨터등 유지관리보수 비용 반영으로 예산증액</t>
    <phoneticPr fontId="5" type="noConversion"/>
  </si>
  <si>
    <t>직원 직무관련교육 참가에 따른 예산증액</t>
    <phoneticPr fontId="5" type="noConversion"/>
  </si>
  <si>
    <t>회의비 집행금액 결과반영에 따른 예산 삭감 조정</t>
    <phoneticPr fontId="5" type="noConversion"/>
  </si>
  <si>
    <t>=</t>
  </si>
  <si>
    <t>팀장비</t>
  </si>
  <si>
    <t>교육다과비(소양)</t>
  </si>
  <si>
    <t>교육다과비(직무)</t>
  </si>
  <si>
    <t>간담회 및 회의비</t>
  </si>
  <si>
    <t>산재보험료</t>
  </si>
  <si>
    <t>고용보험</t>
  </si>
  <si>
    <t>전담인력 사회보험료</t>
  </si>
  <si>
    <t>200,000*50명*09월</t>
  </si>
  <si>
    <t>88,409*01명*11월</t>
  </si>
  <si>
    <t>200,000*30명*09월</t>
  </si>
  <si>
    <t>200,000*40명*09월</t>
  </si>
  <si>
    <t>사업평가회비</t>
  </si>
  <si>
    <t>200,000*15명*09월</t>
  </si>
  <si>
    <t>교육비</t>
  </si>
  <si>
    <t>225,000*04회</t>
  </si>
  <si>
    <t>교육재료비</t>
  </si>
  <si>
    <t>78,700*04회</t>
  </si>
  <si>
    <t>교육다과비</t>
  </si>
  <si>
    <t>1,760*15명*04회</t>
  </si>
  <si>
    <t>200,000*10명*09월</t>
  </si>
  <si>
    <t>212,500*04회</t>
  </si>
  <si>
    <t>2,442*10명*09월</t>
  </si>
  <si>
    <t>둘레도시락사업단</t>
    <phoneticPr fontId="5" type="noConversion"/>
  </si>
  <si>
    <t>사업보고서</t>
  </si>
  <si>
    <t>20,000*03명*01월</t>
  </si>
  <si>
    <t>20,000*01명*1월</t>
  </si>
  <si>
    <t>후원금수입</t>
    <phoneticPr fontId="5" type="noConversion"/>
  </si>
  <si>
    <t>지정후원금</t>
    <phoneticPr fontId="5" type="noConversion"/>
  </si>
  <si>
    <t>후원금사업</t>
    <phoneticPr fontId="5" type="noConversion"/>
  </si>
  <si>
    <t>후원금수입</t>
    <phoneticPr fontId="5" type="noConversion"/>
  </si>
  <si>
    <t>지정후원금</t>
    <phoneticPr fontId="5" type="noConversion"/>
  </si>
  <si>
    <t>사업보고서 제작비 일자리사업비 예산반영으로 감액</t>
    <phoneticPr fontId="5" type="noConversion"/>
  </si>
  <si>
    <t>제1회 부산시니어건강걷기대회 경품구매 지정후원금</t>
    <phoneticPr fontId="5" type="noConversion"/>
  </si>
  <si>
    <t>둘레도시락사업단 매출신장에 따른 재료비등 구매예산 증액 반영</t>
    <phoneticPr fontId="5" type="noConversion"/>
  </si>
  <si>
    <t>택배사업단 매출신장에 따른 인건비등 예산반영</t>
    <phoneticPr fontId="5" type="noConversion"/>
  </si>
  <si>
    <t>하반기 집행금액 결과반영에 따른 예산 삭감 조정</t>
    <phoneticPr fontId="5" type="noConversion"/>
  </si>
  <si>
    <t>보조금 예금이자 이월금 항목변경</t>
    <phoneticPr fontId="5" type="noConversion"/>
  </si>
  <si>
    <t>둘레상 2호점(수영구 도서관 구내식당) 운영에 따른 시설비 반영</t>
    <phoneticPr fontId="5" type="noConversion"/>
  </si>
  <si>
    <t>아파트 일상생활지원센터 공모사업비 예산반영</t>
    <phoneticPr fontId="5" type="noConversion"/>
  </si>
  <si>
    <t>인건비
 부대비용
 일상생활지원센터 시설구축비</t>
    <phoneticPr fontId="5" type="noConversion"/>
  </si>
  <si>
    <t>사업별 매출신장에 따른 이월금 증액조정/일상생활지원센터 시설구축비</t>
    <phoneticPr fontId="5" type="noConversion"/>
  </si>
  <si>
    <t>소계</t>
    <phoneticPr fontId="5" type="noConversion"/>
  </si>
  <si>
    <t>출장비</t>
    <phoneticPr fontId="5" type="noConversion"/>
  </si>
  <si>
    <t>=</t>
    <phoneticPr fontId="5" type="noConversion"/>
  </si>
  <si>
    <t>외근교통비</t>
    <phoneticPr fontId="5" type="noConversion"/>
  </si>
  <si>
    <t>세출9-3</t>
    <phoneticPr fontId="5" type="noConversion"/>
  </si>
  <si>
    <t>(단위:원)</t>
    <phoneticPr fontId="5" type="noConversion"/>
  </si>
  <si>
    <t>세     출</t>
    <phoneticPr fontId="5" type="noConversion"/>
  </si>
  <si>
    <t>산출내역</t>
    <phoneticPr fontId="5" type="noConversion"/>
  </si>
  <si>
    <t>산출내역</t>
    <phoneticPr fontId="5" type="noConversion"/>
  </si>
  <si>
    <t>증감</t>
    <phoneticPr fontId="5" type="noConversion"/>
  </si>
  <si>
    <t>수용비 및 수수료</t>
    <phoneticPr fontId="5" type="noConversion"/>
  </si>
  <si>
    <t>사무용 소모품비</t>
    <phoneticPr fontId="5" type="noConversion"/>
  </si>
  <si>
    <t>사무용품 구입 및 수리비</t>
    <phoneticPr fontId="5" type="noConversion"/>
  </si>
  <si>
    <t>=</t>
    <phoneticPr fontId="5" type="noConversion"/>
  </si>
  <si>
    <t>사무실 관리비</t>
    <phoneticPr fontId="5" type="noConversion"/>
  </si>
  <si>
    <t>300,000*12월</t>
    <phoneticPr fontId="5" type="noConversion"/>
  </si>
  <si>
    <t>홈페이지 유지 보수비</t>
    <phoneticPr fontId="5" type="noConversion"/>
  </si>
  <si>
    <t>복사기임대료</t>
    <phoneticPr fontId="5" type="noConversion"/>
  </si>
  <si>
    <t>132,000*12월</t>
    <phoneticPr fontId="5" type="noConversion"/>
  </si>
  <si>
    <t>법인세신고 위탁수수료</t>
    <phoneticPr fontId="5" type="noConversion"/>
  </si>
  <si>
    <t>550,000*01회</t>
    <phoneticPr fontId="5" type="noConversion"/>
  </si>
  <si>
    <t>차량주차료</t>
    <phoneticPr fontId="5" type="noConversion"/>
  </si>
  <si>
    <t>70,000*2대*12월</t>
    <phoneticPr fontId="5" type="noConversion"/>
  </si>
  <si>
    <t>공공요금</t>
    <phoneticPr fontId="5" type="noConversion"/>
  </si>
  <si>
    <t>전화및팩스</t>
    <phoneticPr fontId="5" type="noConversion"/>
  </si>
  <si>
    <t>우편료</t>
    <phoneticPr fontId="5" type="noConversion"/>
  </si>
  <si>
    <t>제세 공과금</t>
    <phoneticPr fontId="5" type="noConversion"/>
  </si>
  <si>
    <t>화재보험가입</t>
    <phoneticPr fontId="5" type="noConversion"/>
  </si>
  <si>
    <t>(사업장)화재, 상해보험료</t>
    <phoneticPr fontId="5" type="noConversion"/>
  </si>
  <si>
    <t>한국시니어클럽협회비</t>
    <phoneticPr fontId="5" type="noConversion"/>
  </si>
  <si>
    <t>170,000*12월</t>
    <phoneticPr fontId="5" type="noConversion"/>
  </si>
  <si>
    <t>부산시니어클럽협회비</t>
    <phoneticPr fontId="5" type="noConversion"/>
  </si>
  <si>
    <t>80,000*12월</t>
    <phoneticPr fontId="5" type="noConversion"/>
  </si>
  <si>
    <t>차량보험료(2대)</t>
    <phoneticPr fontId="5" type="noConversion"/>
  </si>
  <si>
    <t>자동차세(2대)</t>
    <phoneticPr fontId="5" type="noConversion"/>
  </si>
  <si>
    <t>차량비</t>
    <phoneticPr fontId="5" type="noConversion"/>
  </si>
  <si>
    <t>차량유류대</t>
    <phoneticPr fontId="5" type="noConversion"/>
  </si>
  <si>
    <t>차량수리비 외</t>
    <phoneticPr fontId="5" type="noConversion"/>
  </si>
  <si>
    <t>재산
조성비</t>
    <phoneticPr fontId="5" type="noConversion"/>
  </si>
  <si>
    <t>합계</t>
    <phoneticPr fontId="5" type="noConversion"/>
  </si>
  <si>
    <t>시설비</t>
    <phoneticPr fontId="5" type="noConversion"/>
  </si>
  <si>
    <t>둘레상 주방 환풍/주방 확장</t>
    <phoneticPr fontId="5" type="noConversion"/>
  </si>
  <si>
    <t>=</t>
    <phoneticPr fontId="5" type="noConversion"/>
  </si>
  <si>
    <t>둘레상2호점 시설비</t>
    <phoneticPr fontId="5" type="noConversion"/>
  </si>
  <si>
    <t>자산취득비</t>
    <phoneticPr fontId="5" type="noConversion"/>
  </si>
  <si>
    <t>업무용 컴퓨터 구입(탭북)</t>
    <phoneticPr fontId="5" type="noConversion"/>
  </si>
  <si>
    <t>세출9-4</t>
    <phoneticPr fontId="5" type="noConversion"/>
  </si>
  <si>
    <t>(단위:원)</t>
    <phoneticPr fontId="5" type="noConversion"/>
  </si>
  <si>
    <t>세     출</t>
    <phoneticPr fontId="5" type="noConversion"/>
  </si>
  <si>
    <t>합계</t>
    <phoneticPr fontId="5" type="noConversion"/>
  </si>
  <si>
    <t>공익형사업비</t>
    <phoneticPr fontId="5" type="noConversion"/>
  </si>
  <si>
    <t>교육형사업비</t>
    <phoneticPr fontId="5" type="noConversion"/>
  </si>
  <si>
    <t>전시용 복지용구구입</t>
    <phoneticPr fontId="5" type="noConversion"/>
  </si>
  <si>
    <t>*갈맷길이야기</t>
    <phoneticPr fontId="5" type="noConversion"/>
  </si>
  <si>
    <t>30,000*4명*08월</t>
    <phoneticPr fontId="5" type="noConversion"/>
  </si>
  <si>
    <t>20,000*4명*01월</t>
    <phoneticPr fontId="5" type="noConversion"/>
  </si>
  <si>
    <t>교육참가비(전담인력)</t>
    <phoneticPr fontId="5" type="noConversion"/>
  </si>
  <si>
    <t>사업보고서</t>
    <phoneticPr fontId="5" type="noConversion"/>
  </si>
  <si>
    <t>*국내외관광통역단</t>
    <phoneticPr fontId="5" type="noConversion"/>
  </si>
  <si>
    <t>인건비</t>
    <phoneticPr fontId="5" type="noConversion"/>
  </si>
  <si>
    <t>팀장비</t>
    <phoneticPr fontId="5" type="noConversion"/>
  </si>
  <si>
    <t>30,000*03명*08월</t>
    <phoneticPr fontId="5" type="noConversion"/>
  </si>
  <si>
    <t>교육비</t>
    <phoneticPr fontId="5" type="noConversion"/>
  </si>
  <si>
    <t>교육다과비</t>
    <phoneticPr fontId="5" type="noConversion"/>
  </si>
  <si>
    <t>1,807*30명*06회</t>
    <phoneticPr fontId="5" type="noConversion"/>
  </si>
  <si>
    <t>간담회 및 회의비</t>
    <phoneticPr fontId="5" type="noConversion"/>
  </si>
  <si>
    <t>산재보험료</t>
    <phoneticPr fontId="5" type="noConversion"/>
  </si>
  <si>
    <t>세출9-5</t>
    <phoneticPr fontId="5" type="noConversion"/>
  </si>
  <si>
    <t>*반짝이는 도슨튼</t>
    <phoneticPr fontId="5" type="noConversion"/>
  </si>
  <si>
    <t>소계</t>
    <phoneticPr fontId="5" type="noConversion"/>
  </si>
  <si>
    <t>30,000*04명*08월</t>
    <phoneticPr fontId="5" type="noConversion"/>
  </si>
  <si>
    <t>20,000*04명*01월</t>
    <phoneticPr fontId="5" type="noConversion"/>
  </si>
  <si>
    <t>*익사이팅동화구연</t>
    <phoneticPr fontId="5" type="noConversion"/>
  </si>
  <si>
    <t>30,000*01명*08월</t>
    <phoneticPr fontId="5" type="noConversion"/>
  </si>
  <si>
    <t>세출9-6</t>
    <phoneticPr fontId="5" type="noConversion"/>
  </si>
  <si>
    <t>*홈페이지업데이트도우미</t>
    <phoneticPr fontId="5" type="noConversion"/>
  </si>
  <si>
    <t>전담인력인건비</t>
    <phoneticPr fontId="5" type="noConversion"/>
  </si>
  <si>
    <t>1,090,000*11월*2명</t>
    <phoneticPr fontId="5" type="noConversion"/>
  </si>
  <si>
    <t>시장형사업비</t>
    <phoneticPr fontId="5" type="noConversion"/>
  </si>
  <si>
    <t>둘레도시락사업비</t>
    <phoneticPr fontId="5" type="noConversion"/>
  </si>
  <si>
    <t>월별 성과수당</t>
    <phoneticPr fontId="5" type="noConversion"/>
  </si>
  <si>
    <t>분기별 성과수당</t>
    <phoneticPr fontId="5" type="noConversion"/>
  </si>
  <si>
    <t>명절성과수당</t>
    <phoneticPr fontId="5" type="noConversion"/>
  </si>
  <si>
    <t>연말성과수당</t>
    <phoneticPr fontId="5" type="noConversion"/>
  </si>
  <si>
    <t>조리수당</t>
    <phoneticPr fontId="5" type="noConversion"/>
  </si>
  <si>
    <t>세출9-7</t>
    <phoneticPr fontId="5" type="noConversion"/>
  </si>
  <si>
    <t>고용보험료</t>
    <phoneticPr fontId="5" type="noConversion"/>
  </si>
  <si>
    <t>전담인력사회보험료</t>
    <phoneticPr fontId="5" type="noConversion"/>
  </si>
  <si>
    <t>93,096*01명*11월</t>
    <phoneticPr fontId="5" type="noConversion"/>
  </si>
  <si>
    <t>재료비</t>
    <phoneticPr fontId="5" type="noConversion"/>
  </si>
  <si>
    <t>장비 및 집기구입비</t>
    <phoneticPr fontId="5" type="noConversion"/>
  </si>
  <si>
    <t>소모품비</t>
    <phoneticPr fontId="5" type="noConversion"/>
  </si>
  <si>
    <t>홍보비</t>
    <phoneticPr fontId="5" type="noConversion"/>
  </si>
  <si>
    <t>제세공과금(부가가치세)</t>
    <phoneticPr fontId="5" type="noConversion"/>
  </si>
  <si>
    <t>스마트카보험료</t>
    <phoneticPr fontId="5" type="noConversion"/>
  </si>
  <si>
    <t>핸드카 외 장비구입비</t>
    <phoneticPr fontId="5" type="noConversion"/>
  </si>
  <si>
    <t>생수요금</t>
    <phoneticPr fontId="5" type="noConversion"/>
  </si>
  <si>
    <t>시설이용료</t>
    <phoneticPr fontId="5" type="noConversion"/>
  </si>
  <si>
    <t>기타사업운영비</t>
    <phoneticPr fontId="5" type="noConversion"/>
  </si>
  <si>
    <t>일반사업비</t>
    <phoneticPr fontId="5" type="noConversion"/>
  </si>
  <si>
    <t>홍보사업</t>
    <phoneticPr fontId="5" type="noConversion"/>
  </si>
  <si>
    <t>소식지 제작비</t>
    <phoneticPr fontId="5" type="noConversion"/>
  </si>
  <si>
    <t>봉투제작비</t>
    <phoneticPr fontId="5" type="noConversion"/>
  </si>
  <si>
    <t>1,650,000원*01회</t>
    <phoneticPr fontId="5" type="noConversion"/>
  </si>
  <si>
    <t>행복페스티발참가홍보비</t>
    <phoneticPr fontId="5" type="noConversion"/>
  </si>
  <si>
    <t>64,850*01회</t>
    <phoneticPr fontId="5" type="noConversion"/>
  </si>
  <si>
    <t>1,500,000*01회</t>
    <phoneticPr fontId="5" type="noConversion"/>
  </si>
  <si>
    <t>연수사업</t>
    <phoneticPr fontId="5" type="noConversion"/>
  </si>
  <si>
    <t>직원교육 및 연수비</t>
    <phoneticPr fontId="5" type="noConversion"/>
  </si>
  <si>
    <t>세출9-9</t>
    <phoneticPr fontId="5" type="noConversion"/>
  </si>
  <si>
    <t>후원금사업</t>
    <phoneticPr fontId="5" type="noConversion"/>
  </si>
  <si>
    <t>지정후원금사업</t>
    <phoneticPr fontId="5" type="noConversion"/>
  </si>
  <si>
    <t>지정후원금</t>
    <phoneticPr fontId="5" type="noConversion"/>
  </si>
  <si>
    <t>잡지출</t>
    <phoneticPr fontId="5" type="noConversion"/>
  </si>
  <si>
    <t>예비비 및 기타</t>
    <phoneticPr fontId="5" type="noConversion"/>
  </si>
  <si>
    <t>예비비
 및 기타</t>
    <phoneticPr fontId="5" type="noConversion"/>
  </si>
  <si>
    <t>예비비</t>
    <phoneticPr fontId="5" type="noConversion"/>
  </si>
  <si>
    <t>둘레도시락사업수입 이월금</t>
    <phoneticPr fontId="5" type="noConversion"/>
  </si>
  <si>
    <t>택배사업수입 이월금</t>
    <phoneticPr fontId="5" type="noConversion"/>
  </si>
  <si>
    <t>보조금예금이자이월금</t>
    <phoneticPr fontId="5" type="noConversion"/>
  </si>
  <si>
    <t>후원금예금이자</t>
    <phoneticPr fontId="5" type="noConversion"/>
  </si>
  <si>
    <t>일상생활지원센터 사업비 이월금</t>
    <phoneticPr fontId="5" type="noConversion"/>
  </si>
  <si>
    <t>반환금</t>
    <phoneticPr fontId="5" type="noConversion"/>
  </si>
  <si>
    <t>2013년종사자복지수당반납</t>
    <phoneticPr fontId="5" type="noConversion"/>
  </si>
  <si>
    <t>2013년 보조금예금이자반납</t>
    <phoneticPr fontId="5" type="noConversion"/>
  </si>
  <si>
    <t xml:space="preserve"> 2014년</t>
    <phoneticPr fontId="5" type="noConversion"/>
  </si>
  <si>
    <t>1,077,941*12월</t>
    <phoneticPr fontId="5" type="noConversion"/>
  </si>
  <si>
    <t>77,125*04분기</t>
    <phoneticPr fontId="5" type="noConversion"/>
  </si>
  <si>
    <t>30,000*02회</t>
    <phoneticPr fontId="5" type="noConversion"/>
  </si>
  <si>
    <t>택배업무협의회의비 외</t>
    <phoneticPr fontId="5" type="noConversion"/>
  </si>
  <si>
    <t>208,158*12월</t>
    <phoneticPr fontId="5" type="noConversion"/>
  </si>
  <si>
    <t>104,942*12월</t>
    <phoneticPr fontId="5" type="noConversion"/>
  </si>
  <si>
    <t>균등분 주민세</t>
    <phoneticPr fontId="5" type="noConversion"/>
  </si>
  <si>
    <t>30,000*29회</t>
    <phoneticPr fontId="5" type="noConversion"/>
  </si>
  <si>
    <t>(사업장)냉난방기</t>
    <phoneticPr fontId="5" type="noConversion"/>
  </si>
  <si>
    <t>선풍기,파티션 구입</t>
    <phoneticPr fontId="5" type="noConversion"/>
  </si>
  <si>
    <t>기관리플렛 제작비</t>
    <phoneticPr fontId="5" type="noConversion"/>
  </si>
  <si>
    <t>사업장홍보전단지 제작</t>
    <phoneticPr fontId="5" type="noConversion"/>
  </si>
  <si>
    <t>600,00*01회</t>
    <phoneticPr fontId="5" type="noConversion"/>
  </si>
  <si>
    <t>사업장홍보물품 제작</t>
    <phoneticPr fontId="5" type="noConversion"/>
  </si>
  <si>
    <t>500,000*01회</t>
    <phoneticPr fontId="5" type="noConversion"/>
  </si>
  <si>
    <t>기관홍보물품제작</t>
    <phoneticPr fontId="5" type="noConversion"/>
  </si>
  <si>
    <t>1,000,000*01회</t>
    <phoneticPr fontId="5" type="noConversion"/>
  </si>
  <si>
    <t>117,528*7회</t>
    <phoneticPr fontId="5" type="noConversion"/>
  </si>
  <si>
    <t>결산 예산(B)</t>
    <phoneticPr fontId="5" type="noConversion"/>
  </si>
  <si>
    <t>교육참가비</t>
    <phoneticPr fontId="5" type="noConversion"/>
  </si>
  <si>
    <t>회의비</t>
    <phoneticPr fontId="5" type="noConversion"/>
  </si>
  <si>
    <t>교육비</t>
    <phoneticPr fontId="5" type="noConversion"/>
  </si>
  <si>
    <t>188,318*06회</t>
    <phoneticPr fontId="5" type="noConversion"/>
  </si>
  <si>
    <t>문화활동비</t>
    <phoneticPr fontId="5" type="noConversion"/>
  </si>
  <si>
    <t>교육비(소양,직무)</t>
    <phoneticPr fontId="5" type="noConversion"/>
  </si>
  <si>
    <t>1,108*50명*04회</t>
    <phoneticPr fontId="5" type="noConversion"/>
  </si>
  <si>
    <t>15,800*50명*1회</t>
    <phoneticPr fontId="5" type="noConversion"/>
  </si>
  <si>
    <t>2,092*50명*03회</t>
    <phoneticPr fontId="5" type="noConversion"/>
  </si>
  <si>
    <t>2,191*50명*09월</t>
    <phoneticPr fontId="5" type="noConversion"/>
  </si>
  <si>
    <t>894*1명*05월</t>
    <phoneticPr fontId="5" type="noConversion"/>
  </si>
  <si>
    <t>사업운영비(명찰구입 외)</t>
    <phoneticPr fontId="5" type="noConversion"/>
  </si>
  <si>
    <t>30,000*1개</t>
    <phoneticPr fontId="5" type="noConversion"/>
  </si>
  <si>
    <t>비품구입비(전화기)</t>
    <phoneticPr fontId="5" type="noConversion"/>
  </si>
  <si>
    <t>16,666*30명</t>
    <phoneticPr fontId="5" type="noConversion"/>
  </si>
  <si>
    <t>205,000*06회</t>
    <phoneticPr fontId="5" type="noConversion"/>
  </si>
  <si>
    <t>1,999*30명*03회</t>
    <phoneticPr fontId="5" type="noConversion"/>
  </si>
  <si>
    <t>2,175*30명*09월</t>
    <phoneticPr fontId="5" type="noConversion"/>
  </si>
  <si>
    <t>190,945*05회</t>
    <phoneticPr fontId="5" type="noConversion"/>
  </si>
  <si>
    <t>755*40명*02회</t>
    <phoneticPr fontId="5" type="noConversion"/>
  </si>
  <si>
    <t>5,250*40명*1회</t>
    <phoneticPr fontId="5" type="noConversion"/>
  </si>
  <si>
    <t>1,999*40명*03회</t>
    <phoneticPr fontId="5" type="noConversion"/>
  </si>
  <si>
    <t>2,254*40명*09월</t>
    <phoneticPr fontId="5" type="noConversion"/>
  </si>
  <si>
    <t>7,000*145명*01회</t>
    <phoneticPr fontId="5" type="noConversion"/>
  </si>
  <si>
    <t>1,588*15명*09월</t>
    <phoneticPr fontId="5" type="noConversion"/>
  </si>
  <si>
    <t>사업운영비(크레파스 외)</t>
    <phoneticPr fontId="5" type="noConversion"/>
  </si>
  <si>
    <t>2,504*15명*02회</t>
    <phoneticPr fontId="5" type="noConversion"/>
  </si>
  <si>
    <t>2,202*10명*09월</t>
    <phoneticPr fontId="5" type="noConversion"/>
  </si>
  <si>
    <t>179,858*12회</t>
    <phoneticPr fontId="5" type="noConversion"/>
  </si>
  <si>
    <t>30,000*01명*09월</t>
    <phoneticPr fontId="5" type="noConversion"/>
  </si>
  <si>
    <t>1,055,000*02회</t>
    <phoneticPr fontId="5" type="noConversion"/>
  </si>
  <si>
    <t>인건비(급여)</t>
    <phoneticPr fontId="5" type="noConversion"/>
  </si>
  <si>
    <t>4,259,939*12월</t>
    <phoneticPr fontId="5" type="noConversion"/>
  </si>
  <si>
    <t>840,000*12월</t>
    <phoneticPr fontId="5" type="noConversion"/>
  </si>
  <si>
    <t>980,000*1회</t>
    <phoneticPr fontId="5" type="noConversion"/>
  </si>
  <si>
    <t>특별수당</t>
    <phoneticPr fontId="5" type="noConversion"/>
  </si>
  <si>
    <t>232,925*4회</t>
    <phoneticPr fontId="5" type="noConversion"/>
  </si>
  <si>
    <t>교육수당</t>
    <phoneticPr fontId="5" type="noConversion"/>
  </si>
  <si>
    <t>140,390*4회</t>
    <phoneticPr fontId="5" type="noConversion"/>
  </si>
  <si>
    <t>30,435*46회</t>
    <phoneticPr fontId="5" type="noConversion"/>
  </si>
  <si>
    <t>967,878*12월</t>
    <phoneticPr fontId="5" type="noConversion"/>
  </si>
  <si>
    <t>890,000*2회</t>
    <phoneticPr fontId="5" type="noConversion"/>
  </si>
  <si>
    <t>522,000*5회</t>
    <phoneticPr fontId="5" type="noConversion"/>
  </si>
  <si>
    <t>390,000*1회</t>
    <phoneticPr fontId="5" type="noConversion"/>
  </si>
  <si>
    <t>10,000*1회</t>
    <phoneticPr fontId="5" type="noConversion"/>
  </si>
  <si>
    <t>13,000,000*1회</t>
    <phoneticPr fontId="5" type="noConversion"/>
  </si>
  <si>
    <t>14,500,000*1식</t>
    <phoneticPr fontId="5" type="noConversion"/>
  </si>
  <si>
    <t>3,585,750*4회</t>
    <phoneticPr fontId="5" type="noConversion"/>
  </si>
  <si>
    <t>136,185*12월</t>
    <phoneticPr fontId="5" type="noConversion"/>
  </si>
  <si>
    <t>90,000*1회</t>
    <phoneticPr fontId="5" type="noConversion"/>
  </si>
  <si>
    <t>185,377*6회</t>
    <phoneticPr fontId="5" type="noConversion"/>
  </si>
  <si>
    <t>30,000*16회</t>
    <phoneticPr fontId="5" type="noConversion"/>
  </si>
  <si>
    <t>19,831,901*12월</t>
    <phoneticPr fontId="5" type="noConversion"/>
  </si>
  <si>
    <t>4,498,333*12월</t>
    <phoneticPr fontId="5" type="noConversion"/>
  </si>
  <si>
    <t>팀장비</t>
    <phoneticPr fontId="5" type="noConversion"/>
  </si>
  <si>
    <t>217,500*12월</t>
    <phoneticPr fontId="5" type="noConversion"/>
  </si>
  <si>
    <t>명절성과급</t>
    <phoneticPr fontId="5" type="noConversion"/>
  </si>
  <si>
    <t>1,025,000*2회</t>
    <phoneticPr fontId="5" type="noConversion"/>
  </si>
  <si>
    <t>343,940*4회</t>
    <phoneticPr fontId="5" type="noConversion"/>
  </si>
  <si>
    <t>698,639*12월</t>
    <phoneticPr fontId="5" type="noConversion"/>
  </si>
  <si>
    <t>970,000*12월</t>
    <phoneticPr fontId="5" type="noConversion"/>
  </si>
  <si>
    <t>105,747*12월</t>
    <phoneticPr fontId="5" type="noConversion"/>
  </si>
  <si>
    <t>229,606*12월</t>
    <phoneticPr fontId="5" type="noConversion"/>
  </si>
  <si>
    <t>6,137*12월</t>
    <phoneticPr fontId="5" type="noConversion"/>
  </si>
  <si>
    <t>59,183*12월</t>
    <phoneticPr fontId="5" type="noConversion"/>
  </si>
  <si>
    <t>598,900*12월</t>
    <phoneticPr fontId="5" type="noConversion"/>
  </si>
  <si>
    <t>사회보험료(건강,요양)</t>
    <phoneticPr fontId="5" type="noConversion"/>
  </si>
  <si>
    <t>480,082*12월</t>
    <phoneticPr fontId="5" type="noConversion"/>
  </si>
  <si>
    <t>750,000*1회</t>
    <phoneticPr fontId="5" type="noConversion"/>
  </si>
  <si>
    <t>부산시니어건강걷기경품</t>
    <phoneticPr fontId="5" type="noConversion"/>
  </si>
  <si>
    <t>후원금이월금</t>
    <phoneticPr fontId="5" type="noConversion"/>
  </si>
  <si>
    <t>261,000,000
20,300,000
32,000,000</t>
    <phoneticPr fontId="5" type="noConversion"/>
  </si>
  <si>
    <t>2014년</t>
    <phoneticPr fontId="5" type="noConversion"/>
  </si>
  <si>
    <t>결산예산(B)</t>
    <phoneticPr fontId="5" type="noConversion"/>
  </si>
  <si>
    <t>둘레상 2호점 개점 임대료</t>
    <phoneticPr fontId="5" type="noConversion"/>
  </si>
  <si>
    <t>둘레상 2호점 개점 시설비</t>
    <phoneticPr fontId="5" type="noConversion"/>
  </si>
  <si>
    <t>황령산 거점 시설비</t>
    <phoneticPr fontId="5" type="noConversion"/>
  </si>
  <si>
    <t>대연혁신 거점 시설비</t>
    <phoneticPr fontId="5" type="noConversion"/>
  </si>
  <si>
    <t>6,700,000*1식</t>
    <phoneticPr fontId="5" type="noConversion"/>
  </si>
  <si>
    <t>5,610,000*1식</t>
    <phoneticPr fontId="5" type="noConversion"/>
  </si>
  <si>
    <t>사업보고서비</t>
    <phoneticPr fontId="5" type="noConversion"/>
  </si>
  <si>
    <t>1,000,000*1회</t>
    <phoneticPr fontId="5" type="noConversion"/>
  </si>
  <si>
    <t>비지정후원금</t>
    <phoneticPr fontId="5" type="noConversion"/>
  </si>
  <si>
    <t>294,587*04회</t>
    <phoneticPr fontId="5" type="noConversion"/>
  </si>
  <si>
    <t>1,017*145명*02회</t>
    <phoneticPr fontId="5" type="noConversion"/>
  </si>
  <si>
    <t>1,609*40명*03회</t>
    <phoneticPr fontId="5" type="noConversion"/>
  </si>
  <si>
    <t>146,666*3회</t>
    <phoneticPr fontId="5" type="noConversion"/>
  </si>
  <si>
    <t>128,628*04회</t>
    <phoneticPr fontId="5" type="noConversion"/>
  </si>
  <si>
    <t>5,995,017*12월</t>
    <phoneticPr fontId="5" type="noConversion"/>
  </si>
  <si>
    <t>2,611,500*2회</t>
    <phoneticPr fontId="5" type="noConversion"/>
  </si>
  <si>
    <t>555,962*12월</t>
    <phoneticPr fontId="5" type="noConversion"/>
  </si>
  <si>
    <t>730,592*12월</t>
    <phoneticPr fontId="5" type="noConversion"/>
  </si>
  <si>
    <t>18,700*12월</t>
    <phoneticPr fontId="5" type="noConversion"/>
  </si>
  <si>
    <t>129,185*04회</t>
    <phoneticPr fontId="5" type="noConversion"/>
  </si>
  <si>
    <t>276,166*06회</t>
    <phoneticPr fontId="5" type="noConversion"/>
  </si>
  <si>
    <t>907,775*04분기</t>
    <phoneticPr fontId="5" type="noConversion"/>
  </si>
  <si>
    <t xml:space="preserve">2014년 『부산 수영시니어클럽』 결산 세출표
</t>
    <phoneticPr fontId="7" type="noConversion"/>
  </si>
  <si>
    <t xml:space="preserve">2014년 『부산 수영시니어클럽』결산 세입표 </t>
    <phoneticPr fontId="7" type="noConversion"/>
  </si>
  <si>
    <t>2014년  『부산 수영시니어클럽』 결산 세입․세출 요약표</t>
    <phoneticPr fontId="5" type="noConversion"/>
  </si>
  <si>
    <t xml:space="preserve">2014년  『부산 수영시니어클럽』3차추경 세입․세출 요약표 </t>
    <phoneticPr fontId="5" type="noConversion"/>
  </si>
  <si>
    <t>10,367*12월</t>
    <phoneticPr fontId="5" type="noConversion"/>
  </si>
  <si>
    <t>29,333*12월</t>
    <phoneticPr fontId="5" type="noConversion"/>
  </si>
  <si>
    <t>27,563*3월</t>
    <phoneticPr fontId="5" type="noConversion"/>
  </si>
  <si>
    <t>62,500*1회</t>
    <phoneticPr fontId="5" type="noConversion"/>
  </si>
  <si>
    <t>1,044,310*2개소</t>
    <phoneticPr fontId="5" type="noConversion"/>
  </si>
  <si>
    <t>663,730*2대</t>
    <phoneticPr fontId="5" type="noConversion"/>
  </si>
  <si>
    <t>97,425*2대</t>
    <phoneticPr fontId="5" type="noConversion"/>
  </si>
  <si>
    <t>33,125*12월</t>
    <phoneticPr fontId="5" type="noConversion"/>
  </si>
  <si>
    <t>5,000,000*1식</t>
    <phoneticPr fontId="5" type="noConversion"/>
  </si>
  <si>
    <t>5,148,000*1식</t>
    <phoneticPr fontId="5" type="noConversion"/>
  </si>
  <si>
    <t>2,475,000*1대</t>
    <phoneticPr fontId="5" type="noConversion"/>
  </si>
  <si>
    <t>1,331,000*1대</t>
    <phoneticPr fontId="5" type="noConversion"/>
  </si>
  <si>
    <t>천공기,제본기 외 구입</t>
    <phoneticPr fontId="5" type="noConversion"/>
  </si>
  <si>
    <t>300,000*1회</t>
    <phoneticPr fontId="5" type="noConversion"/>
  </si>
  <si>
    <t>33,073*9월</t>
    <phoneticPr fontId="5" type="noConversion"/>
  </si>
  <si>
    <t>200,000*1회</t>
    <phoneticPr fontId="5" type="noConversion"/>
  </si>
  <si>
    <t>97,007*9월</t>
    <phoneticPr fontId="5" type="noConversion"/>
  </si>
  <si>
    <t>35,975*4회</t>
    <phoneticPr fontId="5" type="noConversion"/>
  </si>
  <si>
    <t>500,000*1회</t>
    <phoneticPr fontId="5" type="noConversion"/>
  </si>
  <si>
    <t>63,916*9월</t>
    <phoneticPr fontId="5" type="noConversion"/>
  </si>
  <si>
    <t>25,553*9월</t>
    <phoneticPr fontId="5" type="noConversion"/>
  </si>
  <si>
    <t>9,102*9월</t>
    <phoneticPr fontId="5" type="noConversion"/>
  </si>
  <si>
    <t>400,000*1회</t>
    <phoneticPr fontId="5" type="noConversion"/>
  </si>
  <si>
    <t>2,000,000*1회</t>
    <phoneticPr fontId="5" type="noConversion"/>
  </si>
  <si>
    <t>324,500*4대</t>
    <phoneticPr fontId="5" type="noConversion"/>
  </si>
  <si>
    <t>116,500*2식</t>
    <phoneticPr fontId="5" type="noConversion"/>
  </si>
  <si>
    <t>갈맷길이야기</t>
  </si>
  <si>
    <t>반짝이는도슨트</t>
  </si>
  <si>
    <t>익사이팅동화구연</t>
  </si>
  <si>
    <t>다이나믹6070택배</t>
  </si>
  <si>
    <t xml:space="preserve">2018년  『부산수영시니어클럽』결산 세입․세출 총괄표 </t>
    <phoneticPr fontId="5" type="noConversion"/>
  </si>
  <si>
    <t>총괄2-1</t>
    <phoneticPr fontId="5" type="noConversion"/>
  </si>
  <si>
    <t>(단위:원)</t>
    <phoneticPr fontId="5" type="noConversion"/>
  </si>
  <si>
    <t>2018년 2차추경</t>
    <phoneticPr fontId="5" type="noConversion"/>
  </si>
  <si>
    <t>증감</t>
    <phoneticPr fontId="5" type="noConversion"/>
  </si>
  <si>
    <t>예산(B)</t>
    <phoneticPr fontId="5" type="noConversion"/>
  </si>
  <si>
    <t>세입 총액</t>
    <phoneticPr fontId="5" type="noConversion"/>
  </si>
  <si>
    <t>세출 총액</t>
    <phoneticPr fontId="5" type="noConversion"/>
  </si>
  <si>
    <t>보조금수입</t>
    <phoneticPr fontId="5" type="noConversion"/>
  </si>
  <si>
    <t>합계</t>
    <phoneticPr fontId="5" type="noConversion"/>
  </si>
  <si>
    <t>소계</t>
    <phoneticPr fontId="5" type="noConversion"/>
  </si>
  <si>
    <t>기관운영비</t>
    <phoneticPr fontId="5" type="noConversion"/>
  </si>
  <si>
    <t>급여</t>
    <phoneticPr fontId="5" type="noConversion"/>
  </si>
  <si>
    <t>전담인력인건비</t>
    <phoneticPr fontId="5" type="noConversion"/>
  </si>
  <si>
    <t>효도휴가비</t>
    <phoneticPr fontId="5" type="noConversion"/>
  </si>
  <si>
    <t>노인사회
활동지원</t>
    <phoneticPr fontId="5" type="noConversion"/>
  </si>
  <si>
    <t>가족수당</t>
    <phoneticPr fontId="5" type="noConversion"/>
  </si>
  <si>
    <t>(공익활동)</t>
    <phoneticPr fontId="5" type="noConversion"/>
  </si>
  <si>
    <t>보전수당</t>
    <phoneticPr fontId="5" type="noConversion"/>
  </si>
  <si>
    <t>국내외관광안내단</t>
    <phoneticPr fontId="5" type="noConversion"/>
  </si>
  <si>
    <t>퇴직적립금</t>
    <phoneticPr fontId="5" type="noConversion"/>
  </si>
  <si>
    <t>사회보험부담금</t>
    <phoneticPr fontId="5" type="noConversion"/>
  </si>
  <si>
    <t>기타후생경비</t>
    <phoneticPr fontId="5" type="noConversion"/>
  </si>
  <si>
    <t>노노케어</t>
    <phoneticPr fontId="5" type="noConversion"/>
  </si>
  <si>
    <t>업무추진비</t>
    <phoneticPr fontId="5" type="noConversion"/>
  </si>
  <si>
    <t>복지시설지원</t>
    <phoneticPr fontId="5" type="noConversion"/>
  </si>
  <si>
    <t>도서관관리지원</t>
    <phoneticPr fontId="5" type="noConversion"/>
  </si>
  <si>
    <t>회의비</t>
    <phoneticPr fontId="5" type="noConversion"/>
  </si>
  <si>
    <t>지역아동센터지원</t>
    <phoneticPr fontId="5" type="noConversion"/>
  </si>
  <si>
    <t>운영비</t>
    <phoneticPr fontId="5" type="noConversion"/>
  </si>
  <si>
    <t>(취창업형)</t>
    <phoneticPr fontId="5" type="noConversion"/>
  </si>
  <si>
    <t>둘레도시락사업</t>
    <phoneticPr fontId="5" type="noConversion"/>
  </si>
  <si>
    <t>여비</t>
    <phoneticPr fontId="5" type="noConversion"/>
  </si>
  <si>
    <t>다이나믹6070택배</t>
    <phoneticPr fontId="5" type="noConversion"/>
  </si>
  <si>
    <t>수용비 및 수수료</t>
    <phoneticPr fontId="5" type="noConversion"/>
  </si>
  <si>
    <t>행복UP공동작업장</t>
    <phoneticPr fontId="5" type="noConversion"/>
  </si>
  <si>
    <t>공공요금</t>
    <phoneticPr fontId="5" type="noConversion"/>
  </si>
  <si>
    <t>(서비스제공형)</t>
    <phoneticPr fontId="5" type="noConversion"/>
  </si>
  <si>
    <t>학교급식도우미</t>
    <phoneticPr fontId="5" type="noConversion"/>
  </si>
  <si>
    <t>제세공과금</t>
    <phoneticPr fontId="5" type="noConversion"/>
  </si>
  <si>
    <t>스쿨존지킴이</t>
    <phoneticPr fontId="5" type="noConversion"/>
  </si>
  <si>
    <t>차량비</t>
    <phoneticPr fontId="5" type="noConversion"/>
  </si>
  <si>
    <t>(특화사업)</t>
    <phoneticPr fontId="5" type="noConversion"/>
  </si>
  <si>
    <t>특화사업단</t>
    <phoneticPr fontId="5" type="noConversion"/>
  </si>
  <si>
    <t>기타운영비</t>
    <phoneticPr fontId="5" type="noConversion"/>
  </si>
  <si>
    <t>특화구비보조금</t>
    <phoneticPr fontId="5" type="noConversion"/>
  </si>
  <si>
    <t>재산조성비</t>
    <phoneticPr fontId="5" type="noConversion"/>
  </si>
  <si>
    <t>(인력파견형)</t>
    <phoneticPr fontId="5" type="noConversion"/>
  </si>
  <si>
    <t>행복일자리드림</t>
    <phoneticPr fontId="5" type="noConversion"/>
  </si>
  <si>
    <t>시설비</t>
    <phoneticPr fontId="5" type="noConversion"/>
  </si>
  <si>
    <t>시설장비유지비</t>
    <phoneticPr fontId="5" type="noConversion"/>
  </si>
  <si>
    <t>(인센티브)</t>
    <phoneticPr fontId="5" type="noConversion"/>
  </si>
  <si>
    <t>시장형인센티브</t>
    <phoneticPr fontId="5" type="noConversion"/>
  </si>
  <si>
    <t>자산취득비</t>
    <phoneticPr fontId="5" type="noConversion"/>
  </si>
  <si>
    <t>사업수입</t>
    <phoneticPr fontId="5" type="noConversion"/>
  </si>
  <si>
    <t>사업비</t>
    <phoneticPr fontId="5" type="noConversion"/>
  </si>
  <si>
    <t>취창업형</t>
    <phoneticPr fontId="5" type="noConversion"/>
  </si>
  <si>
    <t>공익활동
사업비</t>
    <phoneticPr fontId="5" type="noConversion"/>
  </si>
  <si>
    <t>둘레도시락</t>
    <phoneticPr fontId="5" type="noConversion"/>
  </si>
  <si>
    <t>부업뱅크</t>
    <phoneticPr fontId="5" type="noConversion"/>
  </si>
  <si>
    <t>행복UP공동작업장</t>
  </si>
  <si>
    <t>총괄2-2</t>
    <phoneticPr fontId="5" type="noConversion"/>
  </si>
  <si>
    <t>특화사업</t>
    <phoneticPr fontId="5" type="noConversion"/>
  </si>
  <si>
    <t>시장형
사업비</t>
    <phoneticPr fontId="5" type="noConversion"/>
  </si>
  <si>
    <t>후원금수입</t>
    <phoneticPr fontId="5" type="noConversion"/>
  </si>
  <si>
    <t>비지정후원금</t>
    <phoneticPr fontId="5" type="noConversion"/>
  </si>
  <si>
    <t>택배사업</t>
    <phoneticPr fontId="5" type="noConversion"/>
  </si>
  <si>
    <t>지정후원금</t>
    <phoneticPr fontId="5" type="noConversion"/>
  </si>
  <si>
    <t>이월금</t>
    <phoneticPr fontId="5" type="noConversion"/>
  </si>
  <si>
    <t>전년도이월금</t>
    <phoneticPr fontId="5" type="noConversion"/>
  </si>
  <si>
    <t>서비스제공형</t>
    <phoneticPr fontId="5" type="noConversion"/>
  </si>
  <si>
    <t>전년도이월금
(후원금)</t>
    <phoneticPr fontId="5" type="noConversion"/>
  </si>
  <si>
    <t>잡수입</t>
    <phoneticPr fontId="5" type="noConversion"/>
  </si>
  <si>
    <t>기타잡수입</t>
    <phoneticPr fontId="5" type="noConversion"/>
  </si>
  <si>
    <t>기타예금
이자수입</t>
    <phoneticPr fontId="5" type="noConversion"/>
  </si>
  <si>
    <t>인센티브</t>
    <phoneticPr fontId="5" type="noConversion"/>
  </si>
  <si>
    <t>인력파견형</t>
    <phoneticPr fontId="5" type="noConversion"/>
  </si>
  <si>
    <t>일반사업비</t>
    <phoneticPr fontId="5" type="noConversion"/>
  </si>
  <si>
    <t>홍보사업</t>
    <phoneticPr fontId="5" type="noConversion"/>
  </si>
  <si>
    <t>연수사업</t>
    <phoneticPr fontId="5" type="noConversion"/>
  </si>
  <si>
    <t>사업관리비</t>
    <phoneticPr fontId="5" type="noConversion"/>
  </si>
  <si>
    <t>협회지원사업비</t>
    <phoneticPr fontId="5" type="noConversion"/>
  </si>
  <si>
    <t>전담인력
인건비</t>
    <phoneticPr fontId="5" type="noConversion"/>
  </si>
  <si>
    <t>예비비 
및 기타</t>
    <phoneticPr fontId="5" type="noConversion"/>
  </si>
  <si>
    <t>예비비</t>
    <phoneticPr fontId="5" type="noConversion"/>
  </si>
  <si>
    <t>반환금</t>
    <phoneticPr fontId="5" type="noConversion"/>
  </si>
  <si>
    <t>2018년</t>
    <phoneticPr fontId="5" type="noConversion"/>
  </si>
  <si>
    <t>결산(B)</t>
    <phoneticPr fontId="5" type="noConversion"/>
  </si>
  <si>
    <t xml:space="preserve">2018년  『부산수영시니어클럽』 결산 세입․세출 총괄표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</si>
</sst>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%"/>
    <numFmt numFmtId="178" formatCode="_(* #,##0_);_(* \(#,##0\);_(* &quot;-&quot;_);_(@_)"/>
  </numFmts>
  <fonts count="5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굴림"/>
      <family val="3"/>
      <charset val="129"/>
    </font>
    <font>
      <b/>
      <sz val="8"/>
      <name val="굴림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14"/>
      <name val="굴림"/>
      <family val="3"/>
      <charset val="129"/>
    </font>
    <font>
      <b/>
      <sz val="11"/>
      <name val="굴림"/>
      <family val="3"/>
      <charset val="129"/>
    </font>
    <font>
      <sz val="11"/>
      <name val="굴림"/>
      <family val="3"/>
      <charset val="129"/>
    </font>
    <font>
      <sz val="10"/>
      <color indexed="8"/>
      <name val="굴림"/>
      <family val="3"/>
    </font>
    <font>
      <sz val="10"/>
      <color indexed="8"/>
      <name val="굴림"/>
      <family val="3"/>
    </font>
    <font>
      <sz val="11"/>
      <color indexed="9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sz val="11"/>
      <name val="맑은 고딕"/>
      <family val="3"/>
      <charset val="129"/>
    </font>
    <font>
      <b/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맑은 고딕"/>
      <family val="3"/>
      <charset val="129"/>
    </font>
    <font>
      <b/>
      <sz val="10"/>
      <color indexed="8"/>
      <name val="굴림"/>
      <family val="3"/>
      <charset val="129"/>
    </font>
    <font>
      <b/>
      <sz val="15"/>
      <color indexed="8"/>
      <name val="굴림"/>
      <family val="3"/>
      <charset val="129"/>
    </font>
    <font>
      <b/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color indexed="9"/>
      <name val="굴림"/>
      <family val="3"/>
      <charset val="129"/>
    </font>
    <font>
      <sz val="7"/>
      <name val="굴림"/>
      <family val="3"/>
      <charset val="129"/>
    </font>
    <font>
      <sz val="6"/>
      <name val="굴림"/>
      <family val="3"/>
      <charset val="129"/>
    </font>
    <font>
      <sz val="7"/>
      <color indexed="8"/>
      <name val="굴림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6"/>
      <color indexed="8"/>
      <name val="굴림"/>
      <family val="3"/>
      <charset val="129"/>
    </font>
    <font>
      <sz val="8"/>
      <color theme="1"/>
      <name val="굴림"/>
      <family val="3"/>
      <charset val="129"/>
    </font>
    <font>
      <sz val="6"/>
      <color theme="1"/>
      <name val="굴림"/>
      <family val="3"/>
      <charset val="129"/>
    </font>
    <font>
      <sz val="7"/>
      <color theme="1"/>
      <name val="굴림"/>
      <family val="3"/>
      <charset val="129"/>
    </font>
    <font>
      <sz val="11"/>
      <color theme="1"/>
      <name val="돋움"/>
      <family val="3"/>
      <charset val="129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67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3" borderId="3" applyNumberFormat="0" applyAlignment="0" applyProtection="0">
      <alignment vertical="center"/>
    </xf>
    <xf numFmtId="0" fontId="41" fillId="23" borderId="3" applyNumberFormat="0" applyAlignment="0" applyProtection="0">
      <alignment vertical="center"/>
    </xf>
    <xf numFmtId="0" fontId="41" fillId="23" borderId="3" applyNumberFormat="0" applyAlignment="0" applyProtection="0">
      <alignment vertical="center"/>
    </xf>
    <xf numFmtId="0" fontId="41" fillId="23" borderId="3" applyNumberFormat="0" applyAlignment="0" applyProtection="0">
      <alignment vertical="center"/>
    </xf>
    <xf numFmtId="0" fontId="41" fillId="23" borderId="3" applyNumberFormat="0" applyAlignment="0" applyProtection="0">
      <alignment vertical="center"/>
    </xf>
    <xf numFmtId="0" fontId="41" fillId="23" borderId="3" applyNumberFormat="0" applyAlignment="0" applyProtection="0">
      <alignment vertical="center"/>
    </xf>
    <xf numFmtId="0" fontId="41" fillId="23" borderId="3" applyNumberFormat="0" applyAlignment="0" applyProtection="0">
      <alignment vertical="center"/>
    </xf>
    <xf numFmtId="0" fontId="41" fillId="23" borderId="3" applyNumberFormat="0" applyAlignment="0" applyProtection="0">
      <alignment vertical="center"/>
    </xf>
    <xf numFmtId="0" fontId="41" fillId="23" borderId="3" applyNumberFormat="0" applyAlignment="0" applyProtection="0">
      <alignment vertical="center"/>
    </xf>
    <xf numFmtId="0" fontId="41" fillId="23" borderId="3" applyNumberFormat="0" applyAlignment="0" applyProtection="0">
      <alignment vertical="center"/>
    </xf>
    <xf numFmtId="0" fontId="41" fillId="23" borderId="3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7" borderId="1" applyNumberFormat="0" applyAlignment="0" applyProtection="0">
      <alignment vertical="center"/>
    </xf>
    <xf numFmtId="0" fontId="44" fillId="7" borderId="1" applyNumberFormat="0" applyAlignment="0" applyProtection="0">
      <alignment vertical="center"/>
    </xf>
    <xf numFmtId="0" fontId="44" fillId="7" borderId="1" applyNumberFormat="0" applyAlignment="0" applyProtection="0">
      <alignment vertical="center"/>
    </xf>
    <xf numFmtId="0" fontId="44" fillId="7" borderId="1" applyNumberFormat="0" applyAlignment="0" applyProtection="0">
      <alignment vertical="center"/>
    </xf>
    <xf numFmtId="0" fontId="44" fillId="7" borderId="1" applyNumberFormat="0" applyAlignment="0" applyProtection="0">
      <alignment vertical="center"/>
    </xf>
    <xf numFmtId="0" fontId="44" fillId="7" borderId="1" applyNumberFormat="0" applyAlignment="0" applyProtection="0">
      <alignment vertical="center"/>
    </xf>
    <xf numFmtId="0" fontId="44" fillId="7" borderId="1" applyNumberFormat="0" applyAlignment="0" applyProtection="0">
      <alignment vertical="center"/>
    </xf>
    <xf numFmtId="0" fontId="44" fillId="7" borderId="1" applyNumberFormat="0" applyAlignment="0" applyProtection="0">
      <alignment vertical="center"/>
    </xf>
    <xf numFmtId="0" fontId="44" fillId="7" borderId="1" applyNumberFormat="0" applyAlignment="0" applyProtection="0">
      <alignment vertical="center"/>
    </xf>
    <xf numFmtId="0" fontId="44" fillId="7" borderId="1" applyNumberFormat="0" applyAlignment="0" applyProtection="0">
      <alignment vertical="center"/>
    </xf>
    <xf numFmtId="0" fontId="44" fillId="7" borderId="1" applyNumberFormat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20" borderId="9" applyNumberFormat="0" applyAlignment="0" applyProtection="0">
      <alignment vertical="center"/>
    </xf>
    <xf numFmtId="0" fontId="50" fillId="20" borderId="9" applyNumberFormat="0" applyAlignment="0" applyProtection="0">
      <alignment vertical="center"/>
    </xf>
    <xf numFmtId="0" fontId="50" fillId="20" borderId="9" applyNumberFormat="0" applyAlignment="0" applyProtection="0">
      <alignment vertical="center"/>
    </xf>
    <xf numFmtId="0" fontId="50" fillId="20" borderId="9" applyNumberFormat="0" applyAlignment="0" applyProtection="0">
      <alignment vertical="center"/>
    </xf>
    <xf numFmtId="0" fontId="50" fillId="20" borderId="9" applyNumberFormat="0" applyAlignment="0" applyProtection="0">
      <alignment vertical="center"/>
    </xf>
    <xf numFmtId="0" fontId="50" fillId="20" borderId="9" applyNumberFormat="0" applyAlignment="0" applyProtection="0">
      <alignment vertical="center"/>
    </xf>
    <xf numFmtId="0" fontId="50" fillId="20" borderId="9" applyNumberFormat="0" applyAlignment="0" applyProtection="0">
      <alignment vertical="center"/>
    </xf>
    <xf numFmtId="0" fontId="50" fillId="20" borderId="9" applyNumberFormat="0" applyAlignment="0" applyProtection="0">
      <alignment vertical="center"/>
    </xf>
    <xf numFmtId="0" fontId="50" fillId="20" borderId="9" applyNumberFormat="0" applyAlignment="0" applyProtection="0">
      <alignment vertical="center"/>
    </xf>
    <xf numFmtId="0" fontId="50" fillId="20" borderId="9" applyNumberFormat="0" applyAlignment="0" applyProtection="0">
      <alignment vertical="center"/>
    </xf>
    <xf numFmtId="0" fontId="50" fillId="20" borderId="9" applyNumberFormat="0" applyAlignment="0" applyProtection="0">
      <alignment vertical="center"/>
    </xf>
    <xf numFmtId="0" fontId="51" fillId="0" borderId="0">
      <alignment vertical="center"/>
    </xf>
    <xf numFmtId="0" fontId="15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5" fillId="0" borderId="0"/>
    <xf numFmtId="0" fontId="51" fillId="0" borderId="0">
      <alignment vertical="center"/>
    </xf>
    <xf numFmtId="0" fontId="15" fillId="0" borderId="0"/>
    <xf numFmtId="0" fontId="15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5" fillId="0" borderId="0"/>
    <xf numFmtId="0" fontId="51" fillId="0" borderId="0">
      <alignment vertical="center"/>
    </xf>
    <xf numFmtId="0" fontId="5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5" fillId="0" borderId="0"/>
    <xf numFmtId="0" fontId="51" fillId="0" borderId="0">
      <alignment vertical="center"/>
    </xf>
    <xf numFmtId="0" fontId="5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5" fillId="0" borderId="0"/>
    <xf numFmtId="0" fontId="51" fillId="0" borderId="0">
      <alignment vertical="center"/>
    </xf>
    <xf numFmtId="0" fontId="5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5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6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5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1" fillId="0" borderId="0">
      <alignment vertical="center"/>
    </xf>
    <xf numFmtId="0" fontId="51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37" fillId="24" borderId="1" applyNumberFormat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6" fillId="46" borderId="2" applyNumberFormat="0" applyFont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1" fillId="26" borderId="3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4" fillId="33" borderId="1" applyNumberFormat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24" borderId="9" applyNumberFormat="0" applyAlignment="0" applyProtection="0">
      <alignment vertical="center"/>
    </xf>
    <xf numFmtId="0" fontId="6" fillId="0" borderId="0">
      <alignment vertical="center"/>
    </xf>
  </cellStyleXfs>
  <cellXfs count="749">
    <xf numFmtId="0" fontId="0" fillId="0" borderId="0" xfId="0">
      <alignment vertical="center"/>
    </xf>
    <xf numFmtId="0" fontId="19" fillId="0" borderId="0" xfId="0" applyFont="1">
      <alignment vertical="center"/>
    </xf>
    <xf numFmtId="41" fontId="19" fillId="0" borderId="0" xfId="491" applyFont="1">
      <alignment vertical="center"/>
    </xf>
    <xf numFmtId="41" fontId="9" fillId="0" borderId="10" xfId="491" applyFont="1" applyBorder="1" applyAlignment="1">
      <alignment horizontal="right" vertical="center" wrapText="1"/>
    </xf>
    <xf numFmtId="41" fontId="8" fillId="0" borderId="10" xfId="491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0" fillId="0" borderId="12" xfId="0" applyFont="1" applyBorder="1">
      <alignment vertical="center"/>
    </xf>
    <xf numFmtId="0" fontId="20" fillId="0" borderId="0" xfId="0" applyFont="1" applyBorder="1">
      <alignment vertical="center"/>
    </xf>
    <xf numFmtId="41" fontId="8" fillId="0" borderId="13" xfId="491" applyFont="1" applyBorder="1" applyAlignment="1">
      <alignment horizontal="right" vertical="center" wrapText="1"/>
    </xf>
    <xf numFmtId="0" fontId="11" fillId="0" borderId="0" xfId="491" applyNumberFormat="1" applyFont="1" applyBorder="1" applyAlignment="1">
      <alignment horizontal="center" vertical="center"/>
    </xf>
    <xf numFmtId="41" fontId="11" fillId="0" borderId="14" xfId="491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/>
    </xf>
    <xf numFmtId="0" fontId="9" fillId="24" borderId="16" xfId="0" applyFont="1" applyFill="1" applyBorder="1" applyAlignment="1">
      <alignment horizontal="center" vertical="center" wrapText="1"/>
    </xf>
    <xf numFmtId="0" fontId="9" fillId="24" borderId="17" xfId="0" applyFont="1" applyFill="1" applyBorder="1" applyAlignment="1">
      <alignment vertical="center" wrapText="1"/>
    </xf>
    <xf numFmtId="0" fontId="9" fillId="24" borderId="18" xfId="0" applyFont="1" applyFill="1" applyBorder="1" applyAlignment="1">
      <alignment horizontal="center" vertical="center" wrapText="1"/>
    </xf>
    <xf numFmtId="176" fontId="9" fillId="24" borderId="10" xfId="309" applyNumberFormat="1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vertical="center" wrapText="1"/>
    </xf>
    <xf numFmtId="3" fontId="9" fillId="0" borderId="10" xfId="0" applyNumberFormat="1" applyFont="1" applyBorder="1" applyAlignment="1">
      <alignment horizontal="right" vertical="center" wrapText="1"/>
    </xf>
    <xf numFmtId="176" fontId="8" fillId="0" borderId="10" xfId="491" applyNumberFormat="1" applyFont="1" applyBorder="1" applyAlignment="1">
      <alignment horizontal="right" vertical="center"/>
    </xf>
    <xf numFmtId="0" fontId="8" fillId="0" borderId="17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16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right" vertical="center" wrapText="1"/>
    </xf>
    <xf numFmtId="41" fontId="8" fillId="0" borderId="20" xfId="491" applyFont="1" applyBorder="1" applyAlignment="1">
      <alignment horizontal="center" vertical="center"/>
    </xf>
    <xf numFmtId="41" fontId="8" fillId="0" borderId="21" xfId="491" applyFont="1" applyBorder="1" applyAlignment="1">
      <alignment horizontal="right" vertical="center" wrapText="1"/>
    </xf>
    <xf numFmtId="0" fontId="8" fillId="0" borderId="19" xfId="0" applyFont="1" applyBorder="1">
      <alignment vertical="center"/>
    </xf>
    <xf numFmtId="0" fontId="8" fillId="0" borderId="10" xfId="0" applyFont="1" applyBorder="1">
      <alignment vertical="center"/>
    </xf>
    <xf numFmtId="41" fontId="8" fillId="0" borderId="20" xfId="491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41" fontId="8" fillId="0" borderId="20" xfId="491" applyFont="1" applyBorder="1" applyAlignment="1">
      <alignment vertical="center" wrapText="1"/>
    </xf>
    <xf numFmtId="41" fontId="8" fillId="0" borderId="20" xfId="49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1" fontId="8" fillId="0" borderId="10" xfId="491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/>
    </xf>
    <xf numFmtId="41" fontId="8" fillId="0" borderId="16" xfId="49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/>
    </xf>
    <xf numFmtId="41" fontId="8" fillId="0" borderId="25" xfId="491" applyFont="1" applyBorder="1">
      <alignment vertical="center"/>
    </xf>
    <xf numFmtId="41" fontId="8" fillId="0" borderId="26" xfId="491" applyFont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176" fontId="8" fillId="0" borderId="16" xfId="491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41" fontId="8" fillId="0" borderId="23" xfId="491" applyFont="1" applyBorder="1" applyAlignment="1">
      <alignment horizontal="right" vertical="center" wrapText="1"/>
    </xf>
    <xf numFmtId="176" fontId="8" fillId="0" borderId="23" xfId="491" applyNumberFormat="1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1" fontId="8" fillId="0" borderId="18" xfId="491" applyFont="1" applyBorder="1" applyAlignment="1">
      <alignment horizontal="right" vertical="center" wrapText="1"/>
    </xf>
    <xf numFmtId="176" fontId="8" fillId="0" borderId="18" xfId="491" applyNumberFormat="1" applyFont="1" applyBorder="1" applyAlignment="1">
      <alignment horizontal="right" vertical="center"/>
    </xf>
    <xf numFmtId="41" fontId="8" fillId="0" borderId="10" xfId="0" applyNumberFormat="1" applyFont="1" applyBorder="1" applyAlignment="1">
      <alignment horizontal="right" vertical="center" wrapText="1"/>
    </xf>
    <xf numFmtId="41" fontId="8" fillId="0" borderId="20" xfId="491" applyFont="1" applyBorder="1">
      <alignment vertical="center"/>
    </xf>
    <xf numFmtId="0" fontId="8" fillId="0" borderId="2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176" fontId="8" fillId="0" borderId="13" xfId="491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/>
    </xf>
    <xf numFmtId="41" fontId="8" fillId="0" borderId="29" xfId="491" applyFont="1" applyBorder="1">
      <alignment vertical="center"/>
    </xf>
    <xf numFmtId="41" fontId="8" fillId="0" borderId="30" xfId="491" applyFont="1" applyBorder="1" applyAlignment="1">
      <alignment horizontal="right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41" fontId="8" fillId="0" borderId="17" xfId="491" applyFont="1" applyBorder="1" applyAlignment="1">
      <alignment horizontal="center" vertical="center"/>
    </xf>
    <xf numFmtId="41" fontId="8" fillId="0" borderId="21" xfId="491" applyFont="1" applyBorder="1" applyAlignment="1">
      <alignment horizontal="center" vertical="center"/>
    </xf>
    <xf numFmtId="41" fontId="11" fillId="0" borderId="0" xfId="491" applyFo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41" fontId="11" fillId="0" borderId="0" xfId="491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41" fontId="11" fillId="0" borderId="0" xfId="491" applyFont="1" applyBorder="1" applyAlignment="1">
      <alignment horizontal="left" vertical="center" wrapText="1"/>
    </xf>
    <xf numFmtId="41" fontId="11" fillId="0" borderId="0" xfId="491" applyFont="1" applyBorder="1" applyAlignment="1">
      <alignment vertical="center" wrapText="1"/>
    </xf>
    <xf numFmtId="0" fontId="11" fillId="0" borderId="0" xfId="491" applyNumberFormat="1" applyFont="1" applyBorder="1" applyAlignment="1">
      <alignment horizontal="center" vertical="center" wrapText="1"/>
    </xf>
    <xf numFmtId="0" fontId="10" fillId="24" borderId="10" xfId="0" applyFont="1" applyFill="1" applyBorder="1" applyAlignment="1">
      <alignment vertical="center" wrapText="1"/>
    </xf>
    <xf numFmtId="41" fontId="10" fillId="24" borderId="31" xfId="491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41" fontId="10" fillId="24" borderId="32" xfId="491" applyFont="1" applyFill="1" applyBorder="1" applyAlignment="1">
      <alignment horizontal="center" vertical="center" wrapText="1"/>
    </xf>
    <xf numFmtId="41" fontId="10" fillId="25" borderId="10" xfId="491" applyFont="1" applyFill="1" applyBorder="1" applyAlignment="1">
      <alignment horizontal="center" vertical="center" wrapText="1"/>
    </xf>
    <xf numFmtId="176" fontId="10" fillId="25" borderId="10" xfId="309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41" fontId="11" fillId="0" borderId="23" xfId="491" applyFont="1" applyBorder="1" applyAlignment="1">
      <alignment horizontal="right" vertical="center" wrapText="1"/>
    </xf>
    <xf numFmtId="41" fontId="11" fillId="0" borderId="33" xfId="491" applyFont="1" applyBorder="1">
      <alignment vertical="center"/>
    </xf>
    <xf numFmtId="0" fontId="11" fillId="0" borderId="33" xfId="491" applyNumberFormat="1" applyFont="1" applyBorder="1" applyAlignment="1">
      <alignment horizontal="center" vertical="center"/>
    </xf>
    <xf numFmtId="41" fontId="11" fillId="0" borderId="21" xfId="491" applyFont="1" applyBorder="1" applyAlignment="1">
      <alignment horizontal="right" vertical="center" wrapText="1"/>
    </xf>
    <xf numFmtId="41" fontId="11" fillId="0" borderId="10" xfId="491" applyFont="1" applyBorder="1" applyAlignment="1">
      <alignment horizontal="right" vertical="center" wrapText="1"/>
    </xf>
    <xf numFmtId="0" fontId="11" fillId="0" borderId="28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right" vertical="center" wrapText="1"/>
    </xf>
    <xf numFmtId="41" fontId="11" fillId="0" borderId="34" xfId="491" applyFont="1" applyBorder="1">
      <alignment vertical="center"/>
    </xf>
    <xf numFmtId="0" fontId="11" fillId="0" borderId="34" xfId="491" applyNumberFormat="1" applyFont="1" applyBorder="1" applyAlignment="1">
      <alignment horizontal="center" vertical="center"/>
    </xf>
    <xf numFmtId="41" fontId="11" fillId="0" borderId="35" xfId="491" applyFont="1" applyBorder="1" applyAlignment="1">
      <alignment horizontal="right" vertical="center" wrapText="1"/>
    </xf>
    <xf numFmtId="41" fontId="11" fillId="0" borderId="36" xfId="491" applyFont="1" applyBorder="1" applyAlignment="1">
      <alignment horizontal="right" vertical="center" wrapText="1"/>
    </xf>
    <xf numFmtId="41" fontId="11" fillId="0" borderId="36" xfId="491" applyFont="1" applyBorder="1">
      <alignment vertical="center"/>
    </xf>
    <xf numFmtId="41" fontId="11" fillId="0" borderId="26" xfId="491" applyFont="1" applyBorder="1" applyAlignment="1">
      <alignment horizontal="right" vertical="center" wrapText="1"/>
    </xf>
    <xf numFmtId="0" fontId="11" fillId="0" borderId="37" xfId="0" applyFont="1" applyBorder="1" applyAlignment="1">
      <alignment horizontal="center" vertical="center" wrapText="1"/>
    </xf>
    <xf numFmtId="41" fontId="11" fillId="0" borderId="37" xfId="491" applyFont="1" applyBorder="1" applyAlignment="1">
      <alignment horizontal="right" vertical="center" wrapText="1"/>
    </xf>
    <xf numFmtId="176" fontId="11" fillId="0" borderId="37" xfId="0" applyNumberFormat="1" applyFont="1" applyBorder="1" applyAlignment="1">
      <alignment horizontal="right" vertical="center" wrapText="1"/>
    </xf>
    <xf numFmtId="0" fontId="11" fillId="0" borderId="38" xfId="491" applyNumberFormat="1" applyFont="1" applyBorder="1" applyAlignment="1">
      <alignment horizontal="center" vertical="center"/>
    </xf>
    <xf numFmtId="41" fontId="11" fillId="0" borderId="39" xfId="491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21" fillId="0" borderId="0" xfId="0" applyFont="1" applyBorder="1" applyAlignment="1">
      <alignment vertical="center"/>
    </xf>
    <xf numFmtId="0" fontId="11" fillId="0" borderId="0" xfId="491" applyNumberFormat="1" applyFont="1" applyAlignment="1">
      <alignment horizontal="center" vertical="center"/>
    </xf>
    <xf numFmtId="41" fontId="10" fillId="0" borderId="10" xfId="491" applyFont="1" applyBorder="1" applyAlignment="1">
      <alignment horizontal="right" vertical="center" wrapText="1"/>
    </xf>
    <xf numFmtId="176" fontId="10" fillId="0" borderId="10" xfId="0" applyNumberFormat="1" applyFont="1" applyBorder="1" applyAlignment="1">
      <alignment horizontal="right" vertical="center" wrapText="1"/>
    </xf>
    <xf numFmtId="0" fontId="11" fillId="0" borderId="31" xfId="0" applyFont="1" applyBorder="1">
      <alignment vertical="center"/>
    </xf>
    <xf numFmtId="41" fontId="11" fillId="0" borderId="14" xfId="491" applyFont="1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41" fontId="11" fillId="0" borderId="10" xfId="491" applyFont="1" applyBorder="1" applyAlignment="1">
      <alignment vertical="center" wrapText="1"/>
    </xf>
    <xf numFmtId="0" fontId="11" fillId="0" borderId="32" xfId="0" applyFont="1" applyBorder="1">
      <alignment vertical="center"/>
    </xf>
    <xf numFmtId="41" fontId="11" fillId="0" borderId="35" xfId="491" applyFont="1" applyBorder="1">
      <alignment vertical="center"/>
    </xf>
    <xf numFmtId="0" fontId="11" fillId="0" borderId="23" xfId="0" applyFont="1" applyBorder="1" applyAlignment="1">
      <alignment vertical="center" wrapText="1"/>
    </xf>
    <xf numFmtId="0" fontId="11" fillId="0" borderId="33" xfId="0" applyFont="1" applyBorder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41" fontId="11" fillId="0" borderId="36" xfId="491" applyFont="1" applyBorder="1" applyAlignment="1">
      <alignment vertical="center" wrapText="1"/>
    </xf>
    <xf numFmtId="0" fontId="11" fillId="0" borderId="36" xfId="491" applyNumberFormat="1" applyFont="1" applyBorder="1" applyAlignment="1">
      <alignment horizontal="center" vertical="center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>
      <alignment vertical="center"/>
    </xf>
    <xf numFmtId="41" fontId="11" fillId="0" borderId="12" xfId="491" applyFont="1" applyBorder="1" applyAlignment="1">
      <alignment horizontal="right" vertical="center" wrapText="1"/>
    </xf>
    <xf numFmtId="0" fontId="11" fillId="0" borderId="42" xfId="0" applyFont="1" applyBorder="1" applyAlignment="1">
      <alignment vertical="center" wrapText="1"/>
    </xf>
    <xf numFmtId="0" fontId="11" fillId="0" borderId="20" xfId="0" applyFont="1" applyBorder="1">
      <alignment vertical="center"/>
    </xf>
    <xf numFmtId="41" fontId="11" fillId="0" borderId="34" xfId="491" applyFont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41" fontId="11" fillId="0" borderId="33" xfId="491" applyFont="1" applyBorder="1" applyAlignment="1">
      <alignment horizontal="left" vertical="center" wrapText="1"/>
    </xf>
    <xf numFmtId="0" fontId="11" fillId="0" borderId="37" xfId="0" applyFont="1" applyBorder="1" applyAlignment="1">
      <alignment vertical="center" wrapText="1"/>
    </xf>
    <xf numFmtId="3" fontId="11" fillId="0" borderId="43" xfId="0" applyNumberFormat="1" applyFont="1" applyBorder="1">
      <alignment vertical="center"/>
    </xf>
    <xf numFmtId="41" fontId="11" fillId="0" borderId="38" xfId="491" applyFont="1" applyBorder="1" applyAlignment="1">
      <alignment horizontal="left" vertical="center" wrapText="1"/>
    </xf>
    <xf numFmtId="0" fontId="14" fillId="0" borderId="0" xfId="0" applyFont="1">
      <alignment vertical="center"/>
    </xf>
    <xf numFmtId="41" fontId="14" fillId="0" borderId="0" xfId="491" applyFont="1">
      <alignment vertical="center"/>
    </xf>
    <xf numFmtId="0" fontId="8" fillId="0" borderId="0" xfId="0" applyFont="1" applyAlignment="1">
      <alignment horizontal="left" vertical="center"/>
    </xf>
    <xf numFmtId="41" fontId="8" fillId="0" borderId="0" xfId="491" applyFont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Alignment="1">
      <alignment vertical="center"/>
    </xf>
    <xf numFmtId="41" fontId="11" fillId="0" borderId="0" xfId="49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41" fontId="21" fillId="0" borderId="0" xfId="491" applyFont="1" applyAlignment="1">
      <alignment horizontal="right" vertical="center" wrapText="1"/>
    </xf>
    <xf numFmtId="41" fontId="21" fillId="0" borderId="0" xfId="491" applyFont="1">
      <alignment vertical="center"/>
    </xf>
    <xf numFmtId="176" fontId="21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0" fontId="8" fillId="0" borderId="0" xfId="0" applyFont="1">
      <alignment vertical="center"/>
    </xf>
    <xf numFmtId="176" fontId="8" fillId="0" borderId="0" xfId="309" applyNumberFormat="1" applyFont="1">
      <alignment vertical="center"/>
    </xf>
    <xf numFmtId="41" fontId="8" fillId="0" borderId="0" xfId="491" applyFont="1">
      <alignment vertical="center"/>
    </xf>
    <xf numFmtId="176" fontId="14" fillId="0" borderId="0" xfId="309" applyNumberFormat="1" applyFont="1">
      <alignment vertical="center"/>
    </xf>
    <xf numFmtId="41" fontId="22" fillId="25" borderId="10" xfId="491" applyFont="1" applyFill="1" applyBorder="1" applyAlignment="1">
      <alignment horizontal="center" vertical="center" wrapText="1"/>
    </xf>
    <xf numFmtId="41" fontId="23" fillId="0" borderId="10" xfId="491" applyFont="1" applyFill="1" applyBorder="1" applyAlignment="1">
      <alignment horizontal="right" vertical="center" wrapText="1"/>
    </xf>
    <xf numFmtId="41" fontId="23" fillId="0" borderId="10" xfId="491" applyFont="1" applyBorder="1" applyAlignment="1">
      <alignment horizontal="right" vertical="center" wrapText="1"/>
    </xf>
    <xf numFmtId="0" fontId="2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41" fontId="24" fillId="0" borderId="10" xfId="491" applyFont="1" applyBorder="1" applyAlignment="1">
      <alignment horizontal="right" vertical="center" wrapText="1"/>
    </xf>
    <xf numFmtId="0" fontId="23" fillId="0" borderId="10" xfId="0" applyFont="1" applyBorder="1" applyAlignment="1">
      <alignment horizontal="center" vertical="center" wrapText="1"/>
    </xf>
    <xf numFmtId="41" fontId="24" fillId="0" borderId="16" xfId="49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41" fontId="24" fillId="0" borderId="18" xfId="491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41" fontId="24" fillId="0" borderId="13" xfId="491" applyFont="1" applyBorder="1" applyAlignment="1">
      <alignment horizontal="right" vertical="center" wrapText="1"/>
    </xf>
    <xf numFmtId="41" fontId="24" fillId="0" borderId="13" xfId="491" applyFont="1" applyFill="1" applyBorder="1" applyAlignment="1">
      <alignment horizontal="center" vertical="center" wrapText="1"/>
    </xf>
    <xf numFmtId="41" fontId="23" fillId="0" borderId="13" xfId="491" applyFont="1" applyFill="1" applyBorder="1" applyAlignment="1">
      <alignment horizontal="right" vertical="center" wrapText="1"/>
    </xf>
    <xf numFmtId="41" fontId="23" fillId="0" borderId="13" xfId="491" applyFont="1" applyBorder="1" applyAlignment="1">
      <alignment horizontal="right" vertical="center" wrapText="1"/>
    </xf>
    <xf numFmtId="41" fontId="24" fillId="0" borderId="11" xfId="491" applyFont="1" applyBorder="1" applyAlignment="1">
      <alignment horizontal="center" vertical="center" wrapText="1"/>
    </xf>
    <xf numFmtId="41" fontId="23" fillId="0" borderId="10" xfId="491" applyFont="1" applyFill="1" applyBorder="1" applyAlignment="1">
      <alignment horizontal="center" vertical="center" wrapText="1"/>
    </xf>
    <xf numFmtId="41" fontId="24" fillId="0" borderId="19" xfId="491" applyFont="1" applyBorder="1" applyAlignment="1">
      <alignment horizontal="center" vertical="center" wrapText="1"/>
    </xf>
    <xf numFmtId="0" fontId="23" fillId="0" borderId="22" xfId="0" applyFont="1" applyBorder="1" applyAlignment="1">
      <alignment vertical="center"/>
    </xf>
    <xf numFmtId="41" fontId="24" fillId="0" borderId="10" xfId="491" applyFont="1" applyFill="1" applyBorder="1" applyAlignment="1">
      <alignment horizontal="right" vertical="center" wrapText="1"/>
    </xf>
    <xf numFmtId="41" fontId="23" fillId="0" borderId="23" xfId="491" applyFont="1" applyFill="1" applyBorder="1" applyAlignment="1">
      <alignment horizontal="center" vertical="center"/>
    </xf>
    <xf numFmtId="41" fontId="23" fillId="0" borderId="10" xfId="491" applyFont="1" applyFill="1" applyBorder="1" applyAlignment="1">
      <alignment horizontal="center" vertical="center"/>
    </xf>
    <xf numFmtId="41" fontId="23" fillId="0" borderId="16" xfId="491" applyFont="1" applyFill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41" fontId="23" fillId="0" borderId="18" xfId="491" applyFont="1" applyFill="1" applyBorder="1" applyAlignment="1">
      <alignment horizontal="center" vertical="center"/>
    </xf>
    <xf numFmtId="41" fontId="23" fillId="0" borderId="11" xfId="491" applyFont="1" applyBorder="1" applyAlignment="1">
      <alignment horizontal="center" vertical="center"/>
    </xf>
    <xf numFmtId="41" fontId="23" fillId="0" borderId="11" xfId="491" applyFont="1" applyBorder="1" applyAlignment="1">
      <alignment horizontal="center" vertical="center" wrapText="1"/>
    </xf>
    <xf numFmtId="0" fontId="23" fillId="0" borderId="28" xfId="0" applyFont="1" applyBorder="1">
      <alignment vertical="center"/>
    </xf>
    <xf numFmtId="0" fontId="23" fillId="0" borderId="13" xfId="0" applyFont="1" applyBorder="1" applyAlignment="1">
      <alignment horizontal="center" vertical="center"/>
    </xf>
    <xf numFmtId="41" fontId="19" fillId="0" borderId="0" xfId="491" applyFont="1" applyBorder="1">
      <alignment vertical="center"/>
    </xf>
    <xf numFmtId="0" fontId="19" fillId="0" borderId="0" xfId="491" applyNumberFormat="1" applyFont="1" applyBorder="1" applyAlignment="1">
      <alignment horizontal="center" vertical="center"/>
    </xf>
    <xf numFmtId="41" fontId="19" fillId="0" borderId="14" xfId="491" applyFont="1" applyBorder="1" applyAlignment="1">
      <alignment horizontal="right" vertical="center" wrapText="1"/>
    </xf>
    <xf numFmtId="41" fontId="24" fillId="0" borderId="10" xfId="49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2" fillId="25" borderId="11" xfId="0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176" fontId="24" fillId="25" borderId="10" xfId="309" applyNumberFormat="1" applyFont="1" applyFill="1" applyBorder="1" applyAlignment="1">
      <alignment horizontal="center" vertical="center" wrapText="1"/>
    </xf>
    <xf numFmtId="176" fontId="22" fillId="25" borderId="17" xfId="309" applyNumberFormat="1" applyFont="1" applyFill="1" applyBorder="1" applyAlignment="1">
      <alignment horizontal="center" vertical="center" wrapText="1"/>
    </xf>
    <xf numFmtId="176" fontId="24" fillId="0" borderId="17" xfId="0" applyNumberFormat="1" applyFont="1" applyBorder="1" applyAlignment="1">
      <alignment horizontal="right" vertical="center" wrapText="1"/>
    </xf>
    <xf numFmtId="176" fontId="24" fillId="0" borderId="44" xfId="0" applyNumberFormat="1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right" vertical="center" wrapText="1"/>
    </xf>
    <xf numFmtId="0" fontId="25" fillId="0" borderId="46" xfId="0" applyNumberFormat="1" applyFont="1" applyBorder="1">
      <alignment vertical="center"/>
    </xf>
    <xf numFmtId="0" fontId="25" fillId="0" borderId="47" xfId="0" applyNumberFormat="1" applyFont="1" applyBorder="1">
      <alignment vertical="center"/>
    </xf>
    <xf numFmtId="0" fontId="0" fillId="0" borderId="13" xfId="0" applyBorder="1" applyAlignment="1">
      <alignment horizontal="center" vertical="center" wrapText="1"/>
    </xf>
    <xf numFmtId="0" fontId="25" fillId="0" borderId="46" xfId="0" applyFont="1" applyBorder="1">
      <alignment vertical="center"/>
    </xf>
    <xf numFmtId="0" fontId="25" fillId="0" borderId="47" xfId="0" applyFont="1" applyBorder="1">
      <alignment vertical="center"/>
    </xf>
    <xf numFmtId="41" fontId="22" fillId="24" borderId="10" xfId="491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176" fontId="22" fillId="24" borderId="10" xfId="309" applyNumberFormat="1" applyFont="1" applyFill="1" applyBorder="1" applyAlignment="1">
      <alignment horizontal="center" vertical="center" wrapText="1"/>
    </xf>
    <xf numFmtId="41" fontId="19" fillId="0" borderId="48" xfId="491" applyFont="1" applyBorder="1">
      <alignment vertical="center"/>
    </xf>
    <xf numFmtId="0" fontId="19" fillId="0" borderId="25" xfId="0" applyFont="1" applyBorder="1" applyAlignment="1">
      <alignment horizontal="left" vertical="center"/>
    </xf>
    <xf numFmtId="41" fontId="19" fillId="0" borderId="49" xfId="491" applyFont="1" applyBorder="1" applyAlignment="1">
      <alignment vertical="center"/>
    </xf>
    <xf numFmtId="0" fontId="19" fillId="0" borderId="36" xfId="491" applyNumberFormat="1" applyFont="1" applyBorder="1" applyAlignment="1">
      <alignment horizontal="center" vertical="center"/>
    </xf>
    <xf numFmtId="41" fontId="19" fillId="0" borderId="48" xfId="491" applyFont="1" applyBorder="1" applyAlignment="1">
      <alignment vertical="center"/>
    </xf>
    <xf numFmtId="0" fontId="19" fillId="0" borderId="41" xfId="0" applyFont="1" applyBorder="1" applyAlignment="1">
      <alignment horizontal="left" vertical="center"/>
    </xf>
    <xf numFmtId="10" fontId="11" fillId="0" borderId="0" xfId="491" applyNumberFormat="1" applyFont="1">
      <alignment vertical="center"/>
    </xf>
    <xf numFmtId="41" fontId="19" fillId="0" borderId="0" xfId="49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41" fontId="0" fillId="0" borderId="0" xfId="0" applyNumberFormat="1">
      <alignment vertical="center"/>
    </xf>
    <xf numFmtId="41" fontId="19" fillId="0" borderId="10" xfId="491" applyFont="1" applyBorder="1" applyAlignment="1">
      <alignment horizontal="right" vertical="center" wrapText="1"/>
    </xf>
    <xf numFmtId="41" fontId="19" fillId="0" borderId="10" xfId="491" applyFont="1" applyBorder="1" applyAlignment="1">
      <alignment vertical="center" wrapText="1"/>
    </xf>
    <xf numFmtId="41" fontId="19" fillId="0" borderId="23" xfId="491" applyFont="1" applyBorder="1" applyAlignment="1">
      <alignment horizontal="right" vertical="center" wrapText="1"/>
    </xf>
    <xf numFmtId="41" fontId="19" fillId="0" borderId="32" xfId="491" applyFont="1" applyBorder="1" applyAlignment="1">
      <alignment vertical="center" wrapText="1"/>
    </xf>
    <xf numFmtId="41" fontId="19" fillId="0" borderId="0" xfId="491" applyFont="1" applyBorder="1" applyAlignment="1">
      <alignment horizontal="right" vertical="center" wrapText="1"/>
    </xf>
    <xf numFmtId="41" fontId="19" fillId="0" borderId="17" xfId="491" applyFont="1" applyBorder="1" applyAlignment="1">
      <alignment vertical="center" wrapText="1"/>
    </xf>
    <xf numFmtId="41" fontId="19" fillId="0" borderId="31" xfId="491" applyFont="1" applyBorder="1" applyAlignment="1">
      <alignment vertical="center" wrapText="1"/>
    </xf>
    <xf numFmtId="41" fontId="19" fillId="0" borderId="50" xfId="491" applyFont="1" applyBorder="1" applyAlignment="1">
      <alignment vertical="center" wrapText="1"/>
    </xf>
    <xf numFmtId="41" fontId="19" fillId="0" borderId="37" xfId="491" applyFont="1" applyBorder="1" applyAlignment="1">
      <alignment horizontal="right" vertical="center" wrapText="1"/>
    </xf>
    <xf numFmtId="41" fontId="19" fillId="0" borderId="37" xfId="491" applyFont="1" applyBorder="1" applyAlignment="1">
      <alignment vertical="center" wrapText="1"/>
    </xf>
    <xf numFmtId="0" fontId="20" fillId="0" borderId="19" xfId="0" applyFont="1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176" fontId="19" fillId="0" borderId="10" xfId="0" applyNumberFormat="1" applyFont="1" applyBorder="1" applyAlignment="1">
      <alignment horizontal="right" vertical="center" wrapText="1"/>
    </xf>
    <xf numFmtId="0" fontId="19" fillId="0" borderId="20" xfId="0" applyFont="1" applyBorder="1">
      <alignment vertical="center"/>
    </xf>
    <xf numFmtId="41" fontId="19" fillId="0" borderId="33" xfId="491" applyFont="1" applyBorder="1">
      <alignment vertical="center"/>
    </xf>
    <xf numFmtId="0" fontId="19" fillId="0" borderId="33" xfId="491" applyNumberFormat="1" applyFont="1" applyBorder="1" applyAlignment="1">
      <alignment horizontal="center" vertical="center"/>
    </xf>
    <xf numFmtId="41" fontId="19" fillId="0" borderId="21" xfId="491" applyFont="1" applyBorder="1" applyAlignment="1">
      <alignment horizontal="right" vertical="center" wrapText="1"/>
    </xf>
    <xf numFmtId="0" fontId="20" fillId="0" borderId="22" xfId="0" applyFont="1" applyBorder="1">
      <alignment vertical="center"/>
    </xf>
    <xf numFmtId="0" fontId="19" fillId="0" borderId="16" xfId="0" applyFont="1" applyBorder="1" applyAlignment="1">
      <alignment horizontal="center" vertical="center" wrapText="1"/>
    </xf>
    <xf numFmtId="41" fontId="19" fillId="0" borderId="23" xfId="491" applyFont="1" applyBorder="1" applyAlignment="1">
      <alignment vertical="center" wrapText="1"/>
    </xf>
    <xf numFmtId="41" fontId="19" fillId="0" borderId="31" xfId="491" applyFont="1" applyBorder="1" applyAlignment="1">
      <alignment horizontal="right" vertical="center" wrapText="1"/>
    </xf>
    <xf numFmtId="0" fontId="19" fillId="0" borderId="40" xfId="0" applyFont="1" applyBorder="1" applyAlignment="1">
      <alignment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41" fontId="19" fillId="0" borderId="18" xfId="491" applyFont="1" applyBorder="1" applyAlignment="1">
      <alignment vertical="center" wrapText="1"/>
    </xf>
    <xf numFmtId="41" fontId="19" fillId="0" borderId="32" xfId="491" applyFont="1" applyBorder="1" applyAlignment="1">
      <alignment horizontal="right" vertical="center" wrapText="1"/>
    </xf>
    <xf numFmtId="0" fontId="19" fillId="0" borderId="42" xfId="0" applyFont="1" applyBorder="1" applyAlignment="1">
      <alignment vertical="center" wrapText="1"/>
    </xf>
    <xf numFmtId="41" fontId="19" fillId="0" borderId="34" xfId="491" applyFont="1" applyBorder="1" applyAlignment="1">
      <alignment horizontal="left" vertical="center"/>
    </xf>
    <xf numFmtId="0" fontId="19" fillId="0" borderId="34" xfId="491" applyNumberFormat="1" applyFont="1" applyBorder="1" applyAlignment="1">
      <alignment horizontal="center" vertical="center"/>
    </xf>
    <xf numFmtId="41" fontId="19" fillId="0" borderId="35" xfId="491" applyFont="1" applyBorder="1" applyAlignment="1">
      <alignment horizontal="right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41" fontId="19" fillId="0" borderId="18" xfId="491" applyFont="1" applyBorder="1" applyAlignment="1">
      <alignment horizontal="right" vertical="center" wrapText="1"/>
    </xf>
    <xf numFmtId="0" fontId="19" fillId="0" borderId="32" xfId="0" applyFont="1" applyBorder="1" applyAlignment="1">
      <alignment horizontal="left" vertical="center" wrapText="1"/>
    </xf>
    <xf numFmtId="41" fontId="19" fillId="0" borderId="51" xfId="491" applyFont="1" applyBorder="1" applyAlignment="1">
      <alignment horizontal="right" vertical="center" wrapText="1"/>
    </xf>
    <xf numFmtId="176" fontId="19" fillId="0" borderId="18" xfId="0" applyNumberFormat="1" applyFont="1" applyBorder="1" applyAlignment="1">
      <alignment horizontal="right" vertical="center" wrapText="1"/>
    </xf>
    <xf numFmtId="41" fontId="19" fillId="0" borderId="34" xfId="491" applyFont="1" applyBorder="1">
      <alignment vertical="center"/>
    </xf>
    <xf numFmtId="0" fontId="19" fillId="0" borderId="16" xfId="0" applyFont="1" applyFill="1" applyBorder="1" applyAlignment="1">
      <alignment horizontal="center" vertical="center" wrapText="1"/>
    </xf>
    <xf numFmtId="41" fontId="19" fillId="0" borderId="16" xfId="491" applyFont="1" applyFill="1" applyBorder="1" applyAlignment="1">
      <alignment horizontal="right" vertical="center" wrapText="1"/>
    </xf>
    <xf numFmtId="0" fontId="19" fillId="0" borderId="16" xfId="0" applyFont="1" applyBorder="1" applyAlignment="1">
      <alignment horizontal="left" vertical="center" wrapText="1"/>
    </xf>
    <xf numFmtId="41" fontId="19" fillId="0" borderId="52" xfId="491" applyFont="1" applyBorder="1" applyAlignment="1">
      <alignment horizontal="right" vertical="center" wrapText="1"/>
    </xf>
    <xf numFmtId="41" fontId="19" fillId="0" borderId="50" xfId="491" applyFont="1" applyBorder="1" applyAlignment="1">
      <alignment horizontal="right" vertical="center" wrapText="1"/>
    </xf>
    <xf numFmtId="0" fontId="19" fillId="0" borderId="16" xfId="0" applyFont="1" applyFill="1" applyBorder="1" applyAlignment="1">
      <alignment horizontal="right" vertical="center" wrapText="1"/>
    </xf>
    <xf numFmtId="41" fontId="19" fillId="0" borderId="48" xfId="491" applyFont="1" applyBorder="1" applyAlignment="1">
      <alignment vertical="center" wrapText="1"/>
    </xf>
    <xf numFmtId="0" fontId="19" fillId="0" borderId="0" xfId="491" applyNumberFormat="1" applyFont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41" fontId="19" fillId="0" borderId="23" xfId="491" applyFont="1" applyFill="1" applyBorder="1" applyAlignment="1">
      <alignment horizontal="righ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23" xfId="0" applyFont="1" applyFill="1" applyBorder="1" applyAlignment="1">
      <alignment horizontal="right" vertical="center" wrapText="1"/>
    </xf>
    <xf numFmtId="41" fontId="19" fillId="0" borderId="0" xfId="491" applyFont="1" applyBorder="1" applyAlignment="1">
      <alignment vertical="center" wrapText="1"/>
    </xf>
    <xf numFmtId="0" fontId="26" fillId="0" borderId="18" xfId="0" applyFont="1" applyFill="1" applyBorder="1" applyAlignment="1">
      <alignment horizontal="center" vertical="center" wrapText="1"/>
    </xf>
    <xf numFmtId="41" fontId="26" fillId="0" borderId="18" xfId="491" applyFont="1" applyFill="1" applyBorder="1" applyAlignment="1">
      <alignment horizontal="right" vertical="center" wrapText="1"/>
    </xf>
    <xf numFmtId="0" fontId="26" fillId="24" borderId="32" xfId="0" applyFont="1" applyFill="1" applyBorder="1" applyAlignment="1">
      <alignment vertical="center" wrapText="1"/>
    </xf>
    <xf numFmtId="41" fontId="19" fillId="0" borderId="34" xfId="491" applyFont="1" applyBorder="1" applyAlignment="1">
      <alignment horizontal="right" vertical="center" wrapText="1"/>
    </xf>
    <xf numFmtId="0" fontId="26" fillId="0" borderId="18" xfId="0" applyFont="1" applyFill="1" applyBorder="1" applyAlignment="1">
      <alignment horizontal="right" vertical="center" wrapText="1"/>
    </xf>
    <xf numFmtId="41" fontId="19" fillId="0" borderId="34" xfId="491" applyFont="1" applyBorder="1" applyAlignment="1">
      <alignment vertical="center" wrapText="1"/>
    </xf>
    <xf numFmtId="0" fontId="19" fillId="0" borderId="34" xfId="491" applyNumberFormat="1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17" xfId="0" applyFont="1" applyBorder="1" applyAlignment="1">
      <alignment horizontal="left" vertical="center" wrapText="1"/>
    </xf>
    <xf numFmtId="41" fontId="19" fillId="0" borderId="53" xfId="491" applyFont="1" applyBorder="1" applyAlignment="1">
      <alignment horizontal="right" vertical="center" wrapText="1"/>
    </xf>
    <xf numFmtId="41" fontId="19" fillId="0" borderId="17" xfId="491" applyFont="1" applyBorder="1" applyAlignment="1">
      <alignment horizontal="right" vertical="center" wrapText="1"/>
    </xf>
    <xf numFmtId="41" fontId="19" fillId="0" borderId="20" xfId="491" applyFont="1" applyBorder="1" applyAlignment="1">
      <alignment horizontal="left" vertical="center" wrapText="1"/>
    </xf>
    <xf numFmtId="0" fontId="19" fillId="0" borderId="16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41" fontId="19" fillId="0" borderId="36" xfId="491" applyFont="1" applyBorder="1">
      <alignment vertical="center"/>
    </xf>
    <xf numFmtId="0" fontId="19" fillId="0" borderId="36" xfId="491" applyNumberFormat="1" applyFont="1" applyBorder="1" applyAlignment="1">
      <alignment horizontal="center" vertical="center" wrapText="1"/>
    </xf>
    <xf numFmtId="41" fontId="19" fillId="0" borderId="26" xfId="491" applyFont="1" applyBorder="1" applyAlignment="1">
      <alignment horizontal="right" vertical="center" wrapText="1"/>
    </xf>
    <xf numFmtId="0" fontId="19" fillId="0" borderId="18" xfId="0" applyFont="1" applyBorder="1" applyAlignment="1">
      <alignment vertical="center" wrapText="1"/>
    </xf>
    <xf numFmtId="41" fontId="19" fillId="0" borderId="21" xfId="491" applyFont="1" applyBorder="1">
      <alignment vertical="center"/>
    </xf>
    <xf numFmtId="41" fontId="19" fillId="0" borderId="33" xfId="491" applyFont="1" applyBorder="1" applyAlignment="1">
      <alignment horizontal="right" vertical="center" wrapText="1"/>
    </xf>
    <xf numFmtId="0" fontId="19" fillId="0" borderId="25" xfId="0" applyFont="1" applyBorder="1">
      <alignment vertical="center"/>
    </xf>
    <xf numFmtId="0" fontId="19" fillId="0" borderId="28" xfId="0" applyFont="1" applyBorder="1" applyAlignment="1">
      <alignment vertical="center" wrapText="1"/>
    </xf>
    <xf numFmtId="0" fontId="19" fillId="0" borderId="37" xfId="0" applyFont="1" applyBorder="1" applyAlignment="1">
      <alignment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left" vertical="center" wrapText="1"/>
    </xf>
    <xf numFmtId="41" fontId="19" fillId="0" borderId="54" xfId="491" applyFont="1" applyBorder="1" applyAlignment="1">
      <alignment horizontal="right" vertical="center" wrapText="1"/>
    </xf>
    <xf numFmtId="41" fontId="19" fillId="0" borderId="55" xfId="491" applyFont="1" applyBorder="1" applyAlignment="1">
      <alignment horizontal="right" vertical="center" wrapText="1"/>
    </xf>
    <xf numFmtId="0" fontId="19" fillId="0" borderId="43" xfId="0" applyFont="1" applyBorder="1">
      <alignment vertical="center"/>
    </xf>
    <xf numFmtId="41" fontId="19" fillId="0" borderId="38" xfId="491" applyFont="1" applyBorder="1">
      <alignment vertical="center"/>
    </xf>
    <xf numFmtId="0" fontId="19" fillId="0" borderId="38" xfId="491" applyNumberFormat="1" applyFont="1" applyBorder="1" applyAlignment="1">
      <alignment horizontal="center" vertical="center" wrapText="1"/>
    </xf>
    <xf numFmtId="41" fontId="19" fillId="0" borderId="39" xfId="49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41" fontId="19" fillId="0" borderId="0" xfId="491" applyFont="1" applyBorder="1" applyAlignment="1">
      <alignment horizontal="left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41" fontId="26" fillId="25" borderId="10" xfId="491" applyFont="1" applyFill="1" applyBorder="1" applyAlignment="1">
      <alignment horizontal="center" vertical="center" wrapText="1"/>
    </xf>
    <xf numFmtId="176" fontId="26" fillId="25" borderId="10" xfId="309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41" fontId="19" fillId="0" borderId="16" xfId="491" applyFont="1" applyBorder="1" applyAlignment="1">
      <alignment horizontal="right" vertical="center" wrapText="1"/>
    </xf>
    <xf numFmtId="0" fontId="19" fillId="0" borderId="41" xfId="0" applyFont="1" applyBorder="1" applyAlignment="1">
      <alignment vertical="center" wrapText="1"/>
    </xf>
    <xf numFmtId="0" fontId="19" fillId="0" borderId="50" xfId="0" applyFont="1" applyBorder="1" applyAlignment="1">
      <alignment horizontal="left" vertical="center" wrapText="1"/>
    </xf>
    <xf numFmtId="0" fontId="19" fillId="0" borderId="41" xfId="0" applyFont="1" applyFill="1" applyBorder="1" applyAlignment="1">
      <alignment vertical="center" wrapText="1"/>
    </xf>
    <xf numFmtId="0" fontId="19" fillId="0" borderId="42" xfId="0" applyFont="1" applyFill="1" applyBorder="1" applyAlignment="1">
      <alignment vertical="center" wrapText="1"/>
    </xf>
    <xf numFmtId="0" fontId="19" fillId="0" borderId="18" xfId="0" applyFont="1" applyBorder="1" applyAlignment="1">
      <alignment horizontal="left" vertical="center" wrapText="1"/>
    </xf>
    <xf numFmtId="41" fontId="19" fillId="0" borderId="56" xfId="491" applyFont="1" applyBorder="1">
      <alignment vertical="center"/>
    </xf>
    <xf numFmtId="41" fontId="19" fillId="0" borderId="49" xfId="491" applyFont="1" applyBorder="1">
      <alignment vertical="center"/>
    </xf>
    <xf numFmtId="41" fontId="19" fillId="0" borderId="14" xfId="491" applyNumberFormat="1" applyFont="1" applyBorder="1" applyAlignment="1">
      <alignment horizontal="right" vertical="center" wrapText="1"/>
    </xf>
    <xf numFmtId="41" fontId="19" fillId="0" borderId="0" xfId="491" applyFont="1" applyBorder="1" applyAlignment="1">
      <alignment horizontal="left" vertical="center"/>
    </xf>
    <xf numFmtId="176" fontId="19" fillId="0" borderId="16" xfId="0" applyNumberFormat="1" applyFont="1" applyBorder="1" applyAlignment="1">
      <alignment horizontal="right" vertical="center" wrapText="1"/>
    </xf>
    <xf numFmtId="0" fontId="19" fillId="0" borderId="53" xfId="0" applyFont="1" applyBorder="1" applyAlignment="1">
      <alignment horizontal="center" vertical="center"/>
    </xf>
    <xf numFmtId="0" fontId="19" fillId="0" borderId="33" xfId="0" applyFont="1" applyBorder="1" applyAlignment="1">
      <alignment horizontal="left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41" fontId="19" fillId="0" borderId="36" xfId="491" applyFont="1" applyBorder="1" applyAlignment="1">
      <alignment horizontal="right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176" fontId="19" fillId="0" borderId="23" xfId="0" applyNumberFormat="1" applyFont="1" applyBorder="1" applyAlignment="1">
      <alignment horizontal="right" vertical="center" wrapText="1"/>
    </xf>
    <xf numFmtId="0" fontId="19" fillId="0" borderId="40" xfId="0" applyFont="1" applyBorder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34" xfId="0" applyFont="1" applyBorder="1" applyAlignment="1">
      <alignment horizontal="left" vertical="center"/>
    </xf>
    <xf numFmtId="0" fontId="19" fillId="0" borderId="42" xfId="0" applyFont="1" applyBorder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20" xfId="0" applyFont="1" applyBorder="1">
      <alignment vertical="center"/>
    </xf>
    <xf numFmtId="0" fontId="19" fillId="0" borderId="23" xfId="0" applyFont="1" applyBorder="1">
      <alignment vertical="center"/>
    </xf>
    <xf numFmtId="41" fontId="20" fillId="0" borderId="16" xfId="491" applyFont="1" applyBorder="1">
      <alignment vertical="center"/>
    </xf>
    <xf numFmtId="0" fontId="23" fillId="0" borderId="0" xfId="0" applyFont="1" applyBorder="1" applyAlignment="1">
      <alignment horizontal="left" vertical="center"/>
    </xf>
    <xf numFmtId="41" fontId="23" fillId="0" borderId="0" xfId="491" applyFont="1" applyBorder="1" applyAlignment="1">
      <alignment horizontal="left" vertical="center"/>
    </xf>
    <xf numFmtId="41" fontId="23" fillId="0" borderId="16" xfId="491" applyFont="1" applyBorder="1" applyAlignment="1">
      <alignment horizontal="left" vertical="center"/>
    </xf>
    <xf numFmtId="176" fontId="19" fillId="0" borderId="12" xfId="0" applyNumberFormat="1" applyFont="1" applyBorder="1" applyAlignment="1">
      <alignment horizontal="right" vertical="center" wrapText="1"/>
    </xf>
    <xf numFmtId="0" fontId="19" fillId="0" borderId="37" xfId="0" applyFont="1" applyBorder="1">
      <alignment vertical="center"/>
    </xf>
    <xf numFmtId="0" fontId="19" fillId="0" borderId="38" xfId="0" applyFont="1" applyBorder="1" applyAlignment="1">
      <alignment horizontal="left" vertical="center"/>
    </xf>
    <xf numFmtId="176" fontId="19" fillId="0" borderId="54" xfId="0" applyNumberFormat="1" applyFont="1" applyBorder="1" applyAlignment="1">
      <alignment horizontal="right" vertical="center" wrapText="1"/>
    </xf>
    <xf numFmtId="0" fontId="19" fillId="0" borderId="43" xfId="0" applyFont="1" applyBorder="1" applyAlignment="1">
      <alignment vertical="center" wrapText="1"/>
    </xf>
    <xf numFmtId="0" fontId="19" fillId="0" borderId="38" xfId="491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41" fontId="19" fillId="0" borderId="57" xfId="491" applyFont="1" applyBorder="1">
      <alignment vertical="center"/>
    </xf>
    <xf numFmtId="0" fontId="19" fillId="0" borderId="19" xfId="0" applyFont="1" applyBorder="1" applyAlignment="1">
      <alignment vertical="center" wrapText="1"/>
    </xf>
    <xf numFmtId="0" fontId="19" fillId="0" borderId="33" xfId="0" applyFont="1" applyBorder="1" applyAlignment="1">
      <alignment horizontal="center" vertical="center"/>
    </xf>
    <xf numFmtId="41" fontId="26" fillId="0" borderId="21" xfId="491" applyFont="1" applyBorder="1" applyAlignment="1">
      <alignment horizontal="right" vertical="center" wrapText="1"/>
    </xf>
    <xf numFmtId="0" fontId="19" fillId="0" borderId="50" xfId="0" applyFont="1" applyBorder="1" applyAlignment="1">
      <alignment horizontal="center" vertical="center"/>
    </xf>
    <xf numFmtId="0" fontId="19" fillId="0" borderId="16" xfId="0" applyFont="1" applyBorder="1" applyAlignment="1">
      <alignment horizontal="right" vertical="center" wrapText="1"/>
    </xf>
    <xf numFmtId="0" fontId="26" fillId="0" borderId="20" xfId="0" applyFont="1" applyBorder="1">
      <alignment vertical="center"/>
    </xf>
    <xf numFmtId="41" fontId="26" fillId="0" borderId="33" xfId="491" applyFont="1" applyBorder="1" applyAlignment="1">
      <alignment horizontal="center" vertical="center"/>
    </xf>
    <xf numFmtId="0" fontId="26" fillId="0" borderId="33" xfId="491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3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40" xfId="0" applyFont="1" applyFill="1" applyBorder="1" applyAlignment="1">
      <alignment horizontal="left" vertical="center"/>
    </xf>
    <xf numFmtId="0" fontId="19" fillId="0" borderId="53" xfId="0" applyFont="1" applyBorder="1" applyAlignment="1">
      <alignment horizontal="left" vertical="center" wrapText="1"/>
    </xf>
    <xf numFmtId="41" fontId="19" fillId="0" borderId="0" xfId="491" applyFont="1" applyFill="1" applyBorder="1">
      <alignment vertical="center"/>
    </xf>
    <xf numFmtId="0" fontId="19" fillId="0" borderId="0" xfId="491" applyNumberFormat="1" applyFont="1" applyFill="1" applyBorder="1" applyAlignment="1">
      <alignment horizontal="center" vertical="center"/>
    </xf>
    <xf numFmtId="41" fontId="19" fillId="0" borderId="14" xfId="491" applyFont="1" applyFill="1" applyBorder="1" applyAlignment="1">
      <alignment horizontal="right" vertical="center" wrapText="1"/>
    </xf>
    <xf numFmtId="0" fontId="19" fillId="25" borderId="41" xfId="0" applyFont="1" applyFill="1" applyBorder="1" applyAlignment="1">
      <alignment horizontal="left" vertical="center"/>
    </xf>
    <xf numFmtId="0" fontId="19" fillId="0" borderId="41" xfId="0" applyFont="1" applyFill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176" fontId="19" fillId="0" borderId="23" xfId="309" applyNumberFormat="1" applyFont="1" applyBorder="1" applyAlignment="1">
      <alignment horizontal="right" vertical="center" wrapText="1"/>
    </xf>
    <xf numFmtId="41" fontId="19" fillId="0" borderId="23" xfId="491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 wrapText="1"/>
    </xf>
    <xf numFmtId="176" fontId="19" fillId="0" borderId="0" xfId="309" applyNumberFormat="1" applyFont="1" applyBorder="1" applyAlignment="1">
      <alignment horizontal="right" vertical="center" wrapText="1"/>
    </xf>
    <xf numFmtId="0" fontId="19" fillId="0" borderId="40" xfId="0" applyFont="1" applyBorder="1" applyAlignment="1">
      <alignment horizontal="left" vertical="center"/>
    </xf>
    <xf numFmtId="176" fontId="19" fillId="0" borderId="34" xfId="309" applyNumberFormat="1" applyFont="1" applyBorder="1" applyAlignment="1">
      <alignment horizontal="right" vertical="center" wrapText="1"/>
    </xf>
    <xf numFmtId="176" fontId="19" fillId="0" borderId="33" xfId="309" applyNumberFormat="1" applyFont="1" applyBorder="1" applyAlignment="1">
      <alignment horizontal="righ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41" fontId="19" fillId="0" borderId="38" xfId="491" applyFont="1" applyBorder="1" applyAlignment="1">
      <alignment horizontal="right" vertical="center" wrapText="1"/>
    </xf>
    <xf numFmtId="0" fontId="19" fillId="0" borderId="38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left" vertical="center"/>
    </xf>
    <xf numFmtId="41" fontId="23" fillId="0" borderId="23" xfId="491" applyFont="1" applyBorder="1" applyAlignment="1">
      <alignment horizontal="left" vertical="center"/>
    </xf>
    <xf numFmtId="41" fontId="23" fillId="0" borderId="23" xfId="491" applyFont="1" applyBorder="1" applyAlignment="1">
      <alignment horizontal="right" vertical="center" wrapText="1"/>
    </xf>
    <xf numFmtId="0" fontId="26" fillId="25" borderId="22" xfId="0" applyFont="1" applyFill="1" applyBorder="1" applyAlignment="1">
      <alignment horizontal="center" vertical="center" wrapText="1"/>
    </xf>
    <xf numFmtId="0" fontId="26" fillId="25" borderId="23" xfId="0" applyFont="1" applyFill="1" applyBorder="1" applyAlignment="1">
      <alignment horizontal="center" vertical="center" wrapText="1"/>
    </xf>
    <xf numFmtId="0" fontId="26" fillId="25" borderId="50" xfId="0" applyFont="1" applyFill="1" applyBorder="1" applyAlignment="1">
      <alignment horizontal="center" vertical="center" wrapText="1"/>
    </xf>
    <xf numFmtId="41" fontId="26" fillId="25" borderId="16" xfId="491" applyFont="1" applyFill="1" applyBorder="1" applyAlignment="1">
      <alignment horizontal="center" vertical="center" wrapText="1"/>
    </xf>
    <xf numFmtId="0" fontId="26" fillId="25" borderId="17" xfId="0" applyFont="1" applyFill="1" applyBorder="1" applyAlignment="1">
      <alignment vertical="center" wrapText="1"/>
    </xf>
    <xf numFmtId="41" fontId="26" fillId="25" borderId="0" xfId="491" applyFont="1" applyFill="1" applyBorder="1" applyAlignment="1">
      <alignment horizontal="center" vertical="center" wrapText="1"/>
    </xf>
    <xf numFmtId="176" fontId="26" fillId="25" borderId="16" xfId="309" applyNumberFormat="1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vertical="center"/>
    </xf>
    <xf numFmtId="0" fontId="26" fillId="0" borderId="33" xfId="0" applyFont="1" applyBorder="1" applyAlignment="1">
      <alignment horizontal="center" vertical="center"/>
    </xf>
    <xf numFmtId="0" fontId="26" fillId="0" borderId="33" xfId="0" applyFont="1" applyBorder="1" applyAlignment="1">
      <alignment vertical="center"/>
    </xf>
    <xf numFmtId="41" fontId="26" fillId="0" borderId="21" xfId="0" applyNumberFormat="1" applyFont="1" applyBorder="1" applyAlignment="1">
      <alignment horizontal="right" vertical="center" wrapText="1"/>
    </xf>
    <xf numFmtId="0" fontId="19" fillId="0" borderId="20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176" fontId="19" fillId="0" borderId="36" xfId="309" applyNumberFormat="1" applyFont="1" applyBorder="1" applyAlignment="1">
      <alignment horizontal="right" vertical="center" wrapText="1"/>
    </xf>
    <xf numFmtId="41" fontId="19" fillId="0" borderId="16" xfId="491" applyFont="1" applyBorder="1" applyAlignment="1">
      <alignment horizontal="left" vertical="center"/>
    </xf>
    <xf numFmtId="41" fontId="19" fillId="0" borderId="0" xfId="491" applyFont="1" applyBorder="1" applyAlignment="1">
      <alignment vertical="center"/>
    </xf>
    <xf numFmtId="41" fontId="19" fillId="0" borderId="31" xfId="491" applyFont="1" applyBorder="1" applyAlignment="1">
      <alignment horizontal="left" vertical="center"/>
    </xf>
    <xf numFmtId="176" fontId="19" fillId="0" borderId="38" xfId="309" applyNumberFormat="1" applyFont="1" applyBorder="1" applyAlignment="1">
      <alignment horizontal="right" vertical="center" wrapText="1"/>
    </xf>
    <xf numFmtId="41" fontId="19" fillId="0" borderId="37" xfId="491" applyFont="1" applyBorder="1" applyAlignment="1">
      <alignment horizontal="left" vertical="center"/>
    </xf>
    <xf numFmtId="176" fontId="19" fillId="0" borderId="37" xfId="0" applyNumberFormat="1" applyFont="1" applyBorder="1" applyAlignment="1">
      <alignment horizontal="right" vertical="center" wrapText="1"/>
    </xf>
    <xf numFmtId="0" fontId="19" fillId="0" borderId="58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left" vertical="center"/>
    </xf>
    <xf numFmtId="9" fontId="19" fillId="0" borderId="40" xfId="309" applyFont="1" applyBorder="1">
      <alignment vertical="center"/>
    </xf>
    <xf numFmtId="0" fontId="19" fillId="0" borderId="32" xfId="0" applyFont="1" applyBorder="1" applyAlignment="1">
      <alignment horizontal="center" vertical="center" wrapText="1"/>
    </xf>
    <xf numFmtId="41" fontId="19" fillId="0" borderId="18" xfId="491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left" vertical="center" wrapText="1"/>
    </xf>
    <xf numFmtId="41" fontId="19" fillId="0" borderId="23" xfId="491" applyFont="1" applyBorder="1">
      <alignment vertical="center"/>
    </xf>
    <xf numFmtId="0" fontId="19" fillId="0" borderId="40" xfId="0" applyFont="1" applyBorder="1" applyAlignment="1">
      <alignment horizontal="left" vertical="center" wrapText="1"/>
    </xf>
    <xf numFmtId="0" fontId="19" fillId="0" borderId="38" xfId="0" applyFont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 wrapText="1"/>
    </xf>
    <xf numFmtId="41" fontId="19" fillId="0" borderId="13" xfId="491" applyFont="1" applyBorder="1">
      <alignment vertical="center"/>
    </xf>
    <xf numFmtId="0" fontId="19" fillId="0" borderId="60" xfId="0" applyFont="1" applyBorder="1" applyAlignment="1">
      <alignment horizontal="left" vertical="center" wrapText="1"/>
    </xf>
    <xf numFmtId="41" fontId="19" fillId="0" borderId="13" xfId="491" applyFont="1" applyBorder="1" applyAlignment="1">
      <alignment horizontal="right" vertical="center" wrapText="1"/>
    </xf>
    <xf numFmtId="176" fontId="19" fillId="0" borderId="13" xfId="0" applyNumberFormat="1" applyFont="1" applyBorder="1" applyAlignment="1">
      <alignment horizontal="right" vertical="center" wrapText="1"/>
    </xf>
    <xf numFmtId="0" fontId="19" fillId="0" borderId="29" xfId="0" applyFont="1" applyBorder="1" applyAlignment="1">
      <alignment horizontal="left" vertical="center"/>
    </xf>
    <xf numFmtId="41" fontId="19" fillId="0" borderId="60" xfId="491" applyFont="1" applyBorder="1">
      <alignment vertical="center"/>
    </xf>
    <xf numFmtId="0" fontId="19" fillId="0" borderId="60" xfId="491" applyNumberFormat="1" applyFont="1" applyBorder="1" applyAlignment="1">
      <alignment horizontal="center" vertical="center"/>
    </xf>
    <xf numFmtId="41" fontId="19" fillId="0" borderId="30" xfId="491" applyFont="1" applyBorder="1" applyAlignment="1">
      <alignment horizontal="right" vertical="center" wrapText="1"/>
    </xf>
    <xf numFmtId="0" fontId="19" fillId="0" borderId="33" xfId="0" applyFont="1" applyBorder="1" applyAlignment="1">
      <alignment horizontal="center" vertical="center" wrapText="1"/>
    </xf>
    <xf numFmtId="41" fontId="19" fillId="0" borderId="10" xfId="491" applyFont="1" applyBorder="1">
      <alignment vertical="center"/>
    </xf>
    <xf numFmtId="9" fontId="19" fillId="0" borderId="10" xfId="309" applyFont="1" applyBorder="1" applyAlignment="1">
      <alignment horizontal="righ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vertical="center" wrapText="1"/>
    </xf>
    <xf numFmtId="0" fontId="19" fillId="0" borderId="18" xfId="0" applyFont="1" applyBorder="1">
      <alignment vertical="center"/>
    </xf>
    <xf numFmtId="41" fontId="19" fillId="0" borderId="18" xfId="491" applyFont="1" applyBorder="1">
      <alignment vertical="center"/>
    </xf>
    <xf numFmtId="0" fontId="19" fillId="0" borderId="51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9" xfId="0" applyFont="1" applyBorder="1">
      <alignment vertical="center"/>
    </xf>
    <xf numFmtId="0" fontId="19" fillId="0" borderId="42" xfId="0" applyFont="1" applyBorder="1" applyAlignment="1">
      <alignment horizontal="center" vertical="center"/>
    </xf>
    <xf numFmtId="41" fontId="19" fillId="0" borderId="34" xfId="491" applyFont="1" applyBorder="1" applyAlignment="1">
      <alignment horizontal="center" vertical="center"/>
    </xf>
    <xf numFmtId="0" fontId="19" fillId="0" borderId="24" xfId="0" applyFont="1" applyBorder="1">
      <alignment vertical="center"/>
    </xf>
    <xf numFmtId="0" fontId="19" fillId="0" borderId="40" xfId="0" applyFont="1" applyFill="1" applyBorder="1">
      <alignment vertical="center"/>
    </xf>
    <xf numFmtId="41" fontId="19" fillId="0" borderId="0" xfId="491" applyFont="1" applyBorder="1" applyAlignment="1">
      <alignment horizontal="center" vertical="center"/>
    </xf>
    <xf numFmtId="41" fontId="19" fillId="0" borderId="12" xfId="491" applyFont="1" applyBorder="1">
      <alignment vertical="center"/>
    </xf>
    <xf numFmtId="41" fontId="19" fillId="0" borderId="48" xfId="491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/>
    </xf>
    <xf numFmtId="41" fontId="19" fillId="0" borderId="33" xfId="491" applyFont="1" applyBorder="1" applyAlignment="1">
      <alignment horizontal="center" vertical="center"/>
    </xf>
    <xf numFmtId="0" fontId="20" fillId="0" borderId="23" xfId="0" applyFont="1" applyBorder="1">
      <alignment vertical="center"/>
    </xf>
    <xf numFmtId="0" fontId="20" fillId="0" borderId="52" xfId="0" applyFont="1" applyBorder="1">
      <alignment vertical="center"/>
    </xf>
    <xf numFmtId="41" fontId="20" fillId="0" borderId="0" xfId="491" applyFont="1" applyBorder="1">
      <alignment vertical="center"/>
    </xf>
    <xf numFmtId="41" fontId="23" fillId="0" borderId="52" xfId="491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41" fontId="23" fillId="0" borderId="12" xfId="491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0" fillId="0" borderId="28" xfId="0" applyFont="1" applyBorder="1">
      <alignment vertical="center"/>
    </xf>
    <xf numFmtId="0" fontId="20" fillId="0" borderId="37" xfId="0" applyFont="1" applyBorder="1">
      <alignment vertical="center"/>
    </xf>
    <xf numFmtId="0" fontId="20" fillId="0" borderId="54" xfId="0" applyFont="1" applyBorder="1">
      <alignment vertical="center"/>
    </xf>
    <xf numFmtId="41" fontId="20" fillId="0" borderId="54" xfId="491" applyFont="1" applyBorder="1">
      <alignment vertical="center"/>
    </xf>
    <xf numFmtId="0" fontId="23" fillId="0" borderId="38" xfId="0" applyFont="1" applyBorder="1" applyAlignment="1">
      <alignment horizontal="left" vertical="center"/>
    </xf>
    <xf numFmtId="41" fontId="23" fillId="0" borderId="54" xfId="491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9" fillId="0" borderId="0" xfId="0" applyFont="1" applyFill="1">
      <alignment vertical="center"/>
    </xf>
    <xf numFmtId="0" fontId="0" fillId="0" borderId="0" xfId="0" applyFill="1">
      <alignment vertical="center"/>
    </xf>
    <xf numFmtId="41" fontId="19" fillId="0" borderId="0" xfId="491" applyFont="1" applyFill="1" applyAlignment="1">
      <alignment horizontal="center" vertical="center"/>
    </xf>
    <xf numFmtId="41" fontId="19" fillId="0" borderId="0" xfId="491" applyFont="1" applyFill="1">
      <alignment vertical="center"/>
    </xf>
    <xf numFmtId="41" fontId="11" fillId="0" borderId="0" xfId="491" applyFont="1" applyFill="1">
      <alignment vertical="center"/>
    </xf>
    <xf numFmtId="41" fontId="19" fillId="0" borderId="37" xfId="491" applyFont="1" applyFill="1" applyBorder="1" applyAlignment="1">
      <alignment horizontal="right" vertical="center" wrapText="1"/>
    </xf>
    <xf numFmtId="41" fontId="19" fillId="0" borderId="35" xfId="491" applyFont="1" applyFill="1" applyBorder="1" applyAlignment="1">
      <alignment horizontal="right" vertical="center" wrapText="1"/>
    </xf>
    <xf numFmtId="41" fontId="19" fillId="0" borderId="39" xfId="491" applyFont="1" applyFill="1" applyBorder="1" applyAlignment="1">
      <alignment horizontal="right" vertical="center" wrapText="1"/>
    </xf>
    <xf numFmtId="41" fontId="19" fillId="0" borderId="26" xfId="491" applyFont="1" applyFill="1" applyBorder="1" applyAlignment="1">
      <alignment horizontal="right" vertical="center" wrapText="1"/>
    </xf>
    <xf numFmtId="0" fontId="19" fillId="0" borderId="25" xfId="0" applyFont="1" applyFill="1" applyBorder="1" applyAlignment="1">
      <alignment horizontal="left" vertical="center"/>
    </xf>
    <xf numFmtId="41" fontId="19" fillId="0" borderId="36" xfId="491" applyFont="1" applyFill="1" applyBorder="1">
      <alignment vertical="center"/>
    </xf>
    <xf numFmtId="0" fontId="19" fillId="0" borderId="36" xfId="491" applyNumberFormat="1" applyFont="1" applyFill="1" applyBorder="1" applyAlignment="1">
      <alignment horizontal="center" vertical="center"/>
    </xf>
    <xf numFmtId="41" fontId="19" fillId="0" borderId="48" xfId="491" applyFont="1" applyFill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41" fontId="32" fillId="0" borderId="0" xfId="0" applyNumberFormat="1" applyFont="1" applyBorder="1" applyAlignment="1">
      <alignment horizontal="right" vertical="center"/>
    </xf>
    <xf numFmtId="3" fontId="32" fillId="0" borderId="0" xfId="0" applyNumberFormat="1" applyFont="1" applyBorder="1" applyAlignment="1">
      <alignment horizontal="right" vertical="center"/>
    </xf>
    <xf numFmtId="0" fontId="0" fillId="25" borderId="0" xfId="0" applyFill="1">
      <alignment vertical="center"/>
    </xf>
    <xf numFmtId="176" fontId="8" fillId="0" borderId="46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8" fillId="0" borderId="22" xfId="0" applyFont="1" applyBorder="1">
      <alignment vertical="center"/>
    </xf>
    <xf numFmtId="0" fontId="21" fillId="0" borderId="11" xfId="0" applyFont="1" applyBorder="1" applyAlignment="1">
      <alignment horizontal="center" vertical="center"/>
    </xf>
    <xf numFmtId="176" fontId="21" fillId="0" borderId="46" xfId="0" applyNumberFormat="1" applyFont="1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46" xfId="0" applyNumberFormat="1" applyBorder="1">
      <alignment vertical="center"/>
    </xf>
    <xf numFmtId="0" fontId="23" fillId="0" borderId="22" xfId="0" applyFont="1" applyBorder="1">
      <alignment vertical="center"/>
    </xf>
    <xf numFmtId="0" fontId="21" fillId="0" borderId="4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76" fontId="21" fillId="0" borderId="47" xfId="0" applyNumberFormat="1" applyFont="1" applyBorder="1">
      <alignment vertical="center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176" fontId="21" fillId="0" borderId="69" xfId="0" applyNumberFormat="1" applyFont="1" applyBorder="1">
      <alignment vertical="center"/>
    </xf>
    <xf numFmtId="0" fontId="21" fillId="0" borderId="69" xfId="0" applyFont="1" applyBorder="1">
      <alignment vertical="center"/>
    </xf>
    <xf numFmtId="0" fontId="21" fillId="0" borderId="70" xfId="0" applyFont="1" applyBorder="1">
      <alignment vertical="center"/>
    </xf>
    <xf numFmtId="0" fontId="21" fillId="0" borderId="24" xfId="0" applyFont="1" applyBorder="1" applyAlignment="1">
      <alignment horizontal="center" vertical="center"/>
    </xf>
    <xf numFmtId="176" fontId="21" fillId="0" borderId="0" xfId="0" applyNumberFormat="1" applyFont="1" applyBorder="1">
      <alignment vertical="center"/>
    </xf>
    <xf numFmtId="0" fontId="21" fillId="0" borderId="0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71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176" fontId="21" fillId="0" borderId="38" xfId="0" applyNumberFormat="1" applyFont="1" applyBorder="1">
      <alignment vertical="center"/>
    </xf>
    <xf numFmtId="0" fontId="21" fillId="0" borderId="38" xfId="0" applyFont="1" applyBorder="1">
      <alignment vertical="center"/>
    </xf>
    <xf numFmtId="0" fontId="21" fillId="0" borderId="39" xfId="0" applyFont="1" applyBorder="1">
      <alignment vertical="center"/>
    </xf>
    <xf numFmtId="0" fontId="23" fillId="0" borderId="0" xfId="0" applyFont="1" applyBorder="1" applyAlignment="1">
      <alignment horizontal="right" vertical="center"/>
    </xf>
    <xf numFmtId="3" fontId="25" fillId="0" borderId="0" xfId="492" applyNumberFormat="1" applyFont="1" applyBorder="1" applyAlignment="1">
      <alignment horizontal="right" vertical="center"/>
    </xf>
    <xf numFmtId="41" fontId="22" fillId="24" borderId="16" xfId="492" applyFont="1" applyFill="1" applyBorder="1" applyAlignment="1">
      <alignment horizontal="center" vertical="center" wrapText="1"/>
    </xf>
    <xf numFmtId="41" fontId="22" fillId="24" borderId="18" xfId="492" applyFont="1" applyFill="1" applyBorder="1" applyAlignment="1">
      <alignment horizontal="center" vertical="center" wrapText="1"/>
    </xf>
    <xf numFmtId="3" fontId="22" fillId="24" borderId="10" xfId="492" applyNumberFormat="1" applyFont="1" applyFill="1" applyBorder="1" applyAlignment="1">
      <alignment horizontal="center" vertical="center" wrapText="1"/>
    </xf>
    <xf numFmtId="176" fontId="22" fillId="24" borderId="46" xfId="310" applyNumberFormat="1" applyFont="1" applyFill="1" applyBorder="1" applyAlignment="1">
      <alignment horizontal="center" vertical="center" wrapText="1"/>
    </xf>
    <xf numFmtId="176" fontId="9" fillId="0" borderId="46" xfId="0" applyNumberFormat="1" applyFont="1" applyFill="1" applyBorder="1" applyAlignment="1">
      <alignment horizontal="right" vertical="center" wrapText="1"/>
    </xf>
    <xf numFmtId="176" fontId="8" fillId="0" borderId="46" xfId="0" applyNumberFormat="1" applyFont="1" applyFill="1" applyBorder="1" applyAlignment="1">
      <alignment horizontal="right" vertical="center" wrapText="1"/>
    </xf>
    <xf numFmtId="41" fontId="23" fillId="0" borderId="19" xfId="492" applyFont="1" applyFill="1" applyBorder="1" applyAlignment="1">
      <alignment vertical="center" wrapText="1"/>
    </xf>
    <xf numFmtId="41" fontId="23" fillId="0" borderId="10" xfId="492" applyFont="1" applyFill="1" applyBorder="1" applyAlignment="1">
      <alignment horizontal="center" vertical="center" wrapText="1"/>
    </xf>
    <xf numFmtId="41" fontId="23" fillId="0" borderId="22" xfId="492" applyFont="1" applyFill="1" applyBorder="1" applyAlignment="1">
      <alignment vertical="center" wrapText="1"/>
    </xf>
    <xf numFmtId="41" fontId="23" fillId="0" borderId="16" xfId="492" applyFont="1" applyFill="1" applyBorder="1" applyAlignment="1">
      <alignment vertical="center" wrapText="1"/>
    </xf>
    <xf numFmtId="41" fontId="23" fillId="0" borderId="23" xfId="492" applyFont="1" applyFill="1" applyBorder="1" applyAlignment="1">
      <alignment vertical="center" wrapText="1"/>
    </xf>
    <xf numFmtId="41" fontId="35" fillId="0" borderId="10" xfId="492" applyFont="1" applyFill="1" applyBorder="1" applyAlignment="1">
      <alignment horizontal="center" vertical="center" wrapText="1"/>
    </xf>
    <xf numFmtId="41" fontId="23" fillId="0" borderId="12" xfId="492" applyFont="1" applyFill="1" applyBorder="1" applyAlignment="1">
      <alignment vertical="center" wrapText="1"/>
    </xf>
    <xf numFmtId="41" fontId="23" fillId="0" borderId="24" xfId="492" applyFont="1" applyFill="1" applyBorder="1" applyAlignment="1">
      <alignment vertical="center" wrapText="1"/>
    </xf>
    <xf numFmtId="41" fontId="23" fillId="0" borderId="11" xfId="492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2" xfId="0" applyFont="1" applyFill="1" applyBorder="1">
      <alignment vertical="center"/>
    </xf>
    <xf numFmtId="0" fontId="33" fillId="0" borderId="10" xfId="0" applyFont="1" applyFill="1" applyBorder="1" applyAlignment="1">
      <alignment horizontal="center" vertical="center" wrapText="1"/>
    </xf>
    <xf numFmtId="176" fontId="8" fillId="0" borderId="47" xfId="0" applyNumberFormat="1" applyFont="1" applyFill="1" applyBorder="1" applyAlignment="1">
      <alignment horizontal="right" vertical="center" wrapText="1"/>
    </xf>
    <xf numFmtId="41" fontId="23" fillId="0" borderId="0" xfId="492" applyFont="1" applyFill="1" applyBorder="1" applyAlignment="1">
      <alignment horizontal="center" vertical="center" wrapText="1"/>
    </xf>
    <xf numFmtId="41" fontId="23" fillId="0" borderId="0" xfId="492" applyFont="1" applyFill="1" applyBorder="1" applyAlignment="1">
      <alignment horizontal="right" vertical="center" wrapText="1"/>
    </xf>
    <xf numFmtId="3" fontId="23" fillId="0" borderId="0" xfId="492" applyNumberFormat="1" applyFont="1" applyFill="1" applyBorder="1" applyAlignment="1">
      <alignment horizontal="right" vertical="center" wrapText="1"/>
    </xf>
    <xf numFmtId="0" fontId="23" fillId="0" borderId="0" xfId="0" applyFont="1">
      <alignment vertical="center"/>
    </xf>
    <xf numFmtId="41" fontId="23" fillId="0" borderId="22" xfId="492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41" fontId="4" fillId="0" borderId="10" xfId="492" applyFont="1" applyBorder="1" applyAlignment="1">
      <alignment horizontal="right" vertical="center" wrapText="1"/>
    </xf>
    <xf numFmtId="3" fontId="4" fillId="0" borderId="10" xfId="492" applyNumberFormat="1" applyFont="1" applyBorder="1">
      <alignment vertical="center"/>
    </xf>
    <xf numFmtId="41" fontId="21" fillId="0" borderId="10" xfId="492" applyFont="1" applyBorder="1" applyAlignment="1">
      <alignment horizontal="right" vertical="center" wrapText="1"/>
    </xf>
    <xf numFmtId="3" fontId="21" fillId="0" borderId="10" xfId="492" applyNumberFormat="1" applyFont="1" applyBorder="1">
      <alignment vertical="center"/>
    </xf>
    <xf numFmtId="0" fontId="8" fillId="0" borderId="10" xfId="0" applyFont="1" applyFill="1" applyBorder="1" applyAlignment="1">
      <alignment horizontal="center" vertical="center"/>
    </xf>
    <xf numFmtId="41" fontId="23" fillId="0" borderId="11" xfId="492" applyFont="1" applyFill="1" applyBorder="1" applyAlignment="1">
      <alignment horizontal="center" vertical="center" wrapText="1"/>
    </xf>
    <xf numFmtId="41" fontId="21" fillId="0" borderId="13" xfId="492" applyFont="1" applyBorder="1" applyAlignment="1">
      <alignment horizontal="right" vertical="center" wrapText="1"/>
    </xf>
    <xf numFmtId="3" fontId="21" fillId="0" borderId="13" xfId="492" applyNumberFormat="1" applyFont="1" applyBorder="1">
      <alignment vertical="center"/>
    </xf>
    <xf numFmtId="41" fontId="21" fillId="0" borderId="0" xfId="492" applyFont="1" applyAlignment="1">
      <alignment horizontal="right" vertical="center" wrapText="1"/>
    </xf>
    <xf numFmtId="3" fontId="21" fillId="0" borderId="0" xfId="492" applyNumberFormat="1" applyFont="1">
      <alignment vertical="center"/>
    </xf>
    <xf numFmtId="0" fontId="5" fillId="0" borderId="0" xfId="0" applyFont="1">
      <alignment vertical="center"/>
    </xf>
    <xf numFmtId="41" fontId="21" fillId="0" borderId="69" xfId="492" applyFont="1" applyBorder="1" applyAlignment="1">
      <alignment horizontal="right" vertical="center" wrapText="1"/>
    </xf>
    <xf numFmtId="3" fontId="21" fillId="0" borderId="69" xfId="492" applyNumberFormat="1" applyFont="1" applyBorder="1">
      <alignment vertical="center"/>
    </xf>
    <xf numFmtId="41" fontId="21" fillId="0" borderId="0" xfId="492" applyFont="1" applyBorder="1" applyAlignment="1">
      <alignment horizontal="right" vertical="center" wrapText="1"/>
    </xf>
    <xf numFmtId="3" fontId="21" fillId="0" borderId="0" xfId="492" applyNumberFormat="1" applyFont="1" applyBorder="1">
      <alignment vertical="center"/>
    </xf>
    <xf numFmtId="41" fontId="21" fillId="0" borderId="38" xfId="492" applyFont="1" applyBorder="1" applyAlignment="1">
      <alignment horizontal="right" vertical="center" wrapText="1"/>
    </xf>
    <xf numFmtId="3" fontId="21" fillId="0" borderId="38" xfId="492" applyNumberFormat="1" applyFont="1" applyBorder="1">
      <alignment vertical="center"/>
    </xf>
    <xf numFmtId="41" fontId="23" fillId="0" borderId="17" xfId="492" applyFont="1" applyFill="1" applyBorder="1" applyAlignment="1">
      <alignment horizontal="center" vertical="center" wrapText="1"/>
    </xf>
    <xf numFmtId="41" fontId="23" fillId="0" borderId="53" xfId="492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41" fontId="23" fillId="0" borderId="16" xfId="492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41" fontId="23" fillId="0" borderId="23" xfId="492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 applyAlignment="1">
      <alignment horizontal="center" vertical="center"/>
    </xf>
    <xf numFmtId="41" fontId="9" fillId="0" borderId="10" xfId="492" applyNumberFormat="1" applyFont="1" applyFill="1" applyBorder="1" applyAlignment="1">
      <alignment horizontal="right" vertical="center" wrapText="1"/>
    </xf>
    <xf numFmtId="41" fontId="9" fillId="27" borderId="10" xfId="492" applyNumberFormat="1" applyFont="1" applyFill="1" applyBorder="1" applyAlignment="1">
      <alignment horizontal="right" vertical="center" wrapText="1"/>
    </xf>
    <xf numFmtId="176" fontId="9" fillId="27" borderId="46" xfId="0" applyNumberFormat="1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center" vertical="center" wrapText="1"/>
    </xf>
    <xf numFmtId="41" fontId="8" fillId="0" borderId="10" xfId="492" applyNumberFormat="1" applyFont="1" applyFill="1" applyBorder="1" applyAlignment="1">
      <alignment horizontal="right" vertical="center" wrapText="1"/>
    </xf>
    <xf numFmtId="41" fontId="23" fillId="27" borderId="10" xfId="492" applyNumberFormat="1" applyFont="1" applyFill="1" applyBorder="1" applyAlignment="1">
      <alignment horizontal="right" vertical="center" wrapText="1"/>
    </xf>
    <xf numFmtId="41" fontId="8" fillId="27" borderId="10" xfId="492" applyNumberFormat="1" applyFont="1" applyFill="1" applyBorder="1" applyAlignment="1">
      <alignment horizontal="right" vertical="center" wrapText="1"/>
    </xf>
    <xf numFmtId="176" fontId="8" fillId="27" borderId="46" xfId="0" applyNumberFormat="1" applyFont="1" applyFill="1" applyBorder="1" applyAlignment="1">
      <alignment horizontal="right" vertical="center" wrapText="1"/>
    </xf>
    <xf numFmtId="0" fontId="23" fillId="0" borderId="19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/>
    </xf>
    <xf numFmtId="41" fontId="23" fillId="0" borderId="10" xfId="492" applyNumberFormat="1" applyFont="1" applyFill="1" applyBorder="1" applyAlignment="1">
      <alignment horizontal="right" vertical="center" wrapText="1"/>
    </xf>
    <xf numFmtId="41" fontId="23" fillId="27" borderId="53" xfId="492" applyNumberFormat="1" applyFont="1" applyFill="1" applyBorder="1" applyAlignment="1">
      <alignment horizontal="right" vertical="center" wrapText="1"/>
    </xf>
    <xf numFmtId="0" fontId="23" fillId="0" borderId="22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54" fillId="0" borderId="23" xfId="0" applyFont="1" applyFill="1" applyBorder="1" applyAlignment="1">
      <alignment vertical="center" wrapText="1"/>
    </xf>
    <xf numFmtId="0" fontId="34" fillId="0" borderId="10" xfId="0" applyFont="1" applyFill="1" applyBorder="1" applyAlignment="1">
      <alignment horizontal="center" vertical="center" wrapText="1"/>
    </xf>
    <xf numFmtId="41" fontId="8" fillId="0" borderId="10" xfId="542" applyNumberFormat="1" applyFont="1" applyFill="1" applyBorder="1" applyAlignment="1">
      <alignment horizontal="right" vertical="center" wrapText="1"/>
    </xf>
    <xf numFmtId="41" fontId="53" fillId="0" borderId="10" xfId="492" applyFont="1" applyFill="1" applyBorder="1" applyAlignment="1">
      <alignment horizontal="center" vertical="center" wrapText="1"/>
    </xf>
    <xf numFmtId="41" fontId="8" fillId="27" borderId="18" xfId="492" applyNumberFormat="1" applyFont="1" applyFill="1" applyBorder="1" applyAlignment="1">
      <alignment horizontal="right" vertical="center" wrapText="1"/>
    </xf>
    <xf numFmtId="0" fontId="54" fillId="0" borderId="18" xfId="0" applyFont="1" applyFill="1" applyBorder="1" applyAlignment="1">
      <alignment vertical="center" wrapText="1"/>
    </xf>
    <xf numFmtId="41" fontId="8" fillId="27" borderId="51" xfId="492" applyNumberFormat="1" applyFont="1" applyFill="1" applyBorder="1" applyAlignment="1">
      <alignment horizontal="right" vertical="center" wrapText="1"/>
    </xf>
    <xf numFmtId="0" fontId="54" fillId="0" borderId="22" xfId="0" applyFont="1" applyFill="1" applyBorder="1">
      <alignment vertical="center"/>
    </xf>
    <xf numFmtId="0" fontId="54" fillId="0" borderId="0" xfId="0" applyFont="1" applyFill="1" applyBorder="1">
      <alignment vertical="center"/>
    </xf>
    <xf numFmtId="0" fontId="54" fillId="0" borderId="10" xfId="0" applyFont="1" applyFill="1" applyBorder="1" applyAlignment="1">
      <alignment horizontal="center" vertical="center" shrinkToFit="1"/>
    </xf>
    <xf numFmtId="0" fontId="54" fillId="0" borderId="16" xfId="0" applyFont="1" applyFill="1" applyBorder="1" applyAlignment="1">
      <alignment vertical="center" wrapText="1"/>
    </xf>
    <xf numFmtId="0" fontId="54" fillId="0" borderId="0" xfId="0" applyFont="1" applyBorder="1">
      <alignment vertical="center"/>
    </xf>
    <xf numFmtId="41" fontId="54" fillId="27" borderId="10" xfId="492" applyNumberFormat="1" applyFont="1" applyFill="1" applyBorder="1" applyAlignment="1">
      <alignment horizontal="right" vertical="center" wrapText="1"/>
    </xf>
    <xf numFmtId="0" fontId="54" fillId="0" borderId="10" xfId="0" applyFont="1" applyBorder="1" applyAlignment="1">
      <alignment horizontal="center" vertical="center"/>
    </xf>
    <xf numFmtId="41" fontId="23" fillId="27" borderId="52" xfId="492" applyNumberFormat="1" applyFont="1" applyFill="1" applyBorder="1" applyAlignment="1">
      <alignment horizontal="right" vertical="center" wrapText="1"/>
    </xf>
    <xf numFmtId="41" fontId="8" fillId="27" borderId="16" xfId="492" applyNumberFormat="1" applyFont="1" applyFill="1" applyBorder="1" applyAlignment="1">
      <alignment horizontal="right" vertical="center" wrapText="1"/>
    </xf>
    <xf numFmtId="176" fontId="54" fillId="27" borderId="46" xfId="0" applyNumberFormat="1" applyFont="1" applyFill="1" applyBorder="1">
      <alignment vertical="center"/>
    </xf>
    <xf numFmtId="0" fontId="23" fillId="0" borderId="10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vertical="center"/>
    </xf>
    <xf numFmtId="0" fontId="53" fillId="0" borderId="18" xfId="0" applyFont="1" applyFill="1" applyBorder="1" applyAlignment="1">
      <alignment vertical="center"/>
    </xf>
    <xf numFmtId="41" fontId="23" fillId="0" borderId="10" xfId="533" applyNumberFormat="1" applyFont="1" applyFill="1" applyBorder="1" applyAlignment="1">
      <alignment horizontal="right" vertical="center" wrapText="1"/>
    </xf>
    <xf numFmtId="0" fontId="53" fillId="0" borderId="16" xfId="0" applyFont="1" applyFill="1" applyBorder="1" applyAlignment="1">
      <alignment vertical="center"/>
    </xf>
    <xf numFmtId="0" fontId="54" fillId="0" borderId="18" xfId="0" applyFont="1" applyBorder="1">
      <alignment vertical="center"/>
    </xf>
    <xf numFmtId="0" fontId="8" fillId="0" borderId="10" xfId="0" applyFont="1" applyFill="1" applyBorder="1" applyAlignment="1">
      <alignment horizontal="center" vertical="center" shrinkToFit="1"/>
    </xf>
    <xf numFmtId="41" fontId="8" fillId="0" borderId="10" xfId="492" applyNumberFormat="1" applyFont="1" applyFill="1" applyBorder="1">
      <alignment vertical="center"/>
    </xf>
    <xf numFmtId="41" fontId="23" fillId="0" borderId="27" xfId="492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41" fontId="23" fillId="0" borderId="27" xfId="492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/>
    </xf>
    <xf numFmtId="0" fontId="54" fillId="0" borderId="22" xfId="0" applyFont="1" applyBorder="1">
      <alignment vertical="center"/>
    </xf>
    <xf numFmtId="0" fontId="5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 shrinkToFit="1"/>
    </xf>
    <xf numFmtId="41" fontId="23" fillId="0" borderId="18" xfId="492" applyNumberFormat="1" applyFont="1" applyFill="1" applyBorder="1" applyAlignment="1">
      <alignment horizontal="right" vertical="center" wrapText="1"/>
    </xf>
    <xf numFmtId="41" fontId="8" fillId="0" borderId="18" xfId="492" applyNumberFormat="1" applyFont="1" applyFill="1" applyBorder="1" applyAlignment="1">
      <alignment horizontal="right" vertical="center" wrapText="1"/>
    </xf>
    <xf numFmtId="41" fontId="23" fillId="0" borderId="36" xfId="492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shrinkToFit="1"/>
    </xf>
    <xf numFmtId="0" fontId="56" fillId="0" borderId="10" xfId="0" applyFont="1" applyBorder="1" applyAlignment="1">
      <alignment horizontal="center" vertical="center"/>
    </xf>
    <xf numFmtId="0" fontId="53" fillId="0" borderId="1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41" fontId="23" fillId="0" borderId="10" xfId="492" applyFont="1" applyFill="1" applyBorder="1" applyAlignment="1">
      <alignment horizontal="center" vertical="center" shrinkToFit="1"/>
    </xf>
    <xf numFmtId="41" fontId="54" fillId="0" borderId="10" xfId="492" applyNumberFormat="1" applyFont="1" applyBorder="1" applyAlignment="1">
      <alignment horizontal="right" vertical="center" wrapText="1"/>
    </xf>
    <xf numFmtId="0" fontId="21" fillId="0" borderId="2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41" fontId="8" fillId="0" borderId="13" xfId="492" applyNumberFormat="1" applyFont="1" applyFill="1" applyBorder="1" applyAlignment="1">
      <alignment horizontal="right" vertical="center" wrapText="1"/>
    </xf>
    <xf numFmtId="0" fontId="54" fillId="0" borderId="28" xfId="0" applyFont="1" applyBorder="1">
      <alignment vertical="center"/>
    </xf>
    <xf numFmtId="0" fontId="54" fillId="0" borderId="38" xfId="0" applyFont="1" applyBorder="1">
      <alignment vertical="center"/>
    </xf>
    <xf numFmtId="41" fontId="23" fillId="0" borderId="44" xfId="492" applyFont="1" applyFill="1" applyBorder="1" applyAlignment="1">
      <alignment horizontal="center" vertical="center" shrinkToFit="1"/>
    </xf>
    <xf numFmtId="41" fontId="23" fillId="27" borderId="13" xfId="492" applyNumberFormat="1" applyFont="1" applyFill="1" applyBorder="1" applyAlignment="1">
      <alignment horizontal="right" vertical="center" wrapText="1"/>
    </xf>
    <xf numFmtId="41" fontId="8" fillId="0" borderId="13" xfId="492" applyNumberFormat="1" applyFont="1" applyBorder="1" applyAlignment="1">
      <alignment horizontal="right" vertical="center" wrapText="1"/>
    </xf>
    <xf numFmtId="176" fontId="54" fillId="27" borderId="47" xfId="0" applyNumberFormat="1" applyFont="1" applyFill="1" applyBorder="1">
      <alignment vertical="center"/>
    </xf>
    <xf numFmtId="176" fontId="8" fillId="0" borderId="32" xfId="0" applyNumberFormat="1" applyFont="1" applyFill="1" applyBorder="1" applyAlignment="1">
      <alignment horizontal="right" vertical="center" wrapText="1"/>
    </xf>
    <xf numFmtId="41" fontId="23" fillId="0" borderId="18" xfId="492" applyFont="1" applyFill="1" applyBorder="1" applyAlignment="1">
      <alignment horizontal="center" vertical="center" wrapText="1"/>
    </xf>
    <xf numFmtId="176" fontId="54" fillId="0" borderId="14" xfId="0" applyNumberFormat="1" applyFont="1" applyBorder="1" applyAlignment="1">
      <alignment horizontal="right" vertical="center"/>
    </xf>
    <xf numFmtId="41" fontId="23" fillId="0" borderId="10" xfId="492" applyNumberFormat="1" applyFont="1" applyBorder="1" applyAlignment="1">
      <alignment horizontal="right" vertical="center" wrapText="1"/>
    </xf>
    <xf numFmtId="41" fontId="8" fillId="0" borderId="10" xfId="492" applyNumberFormat="1" applyFont="1" applyBorder="1" applyAlignment="1">
      <alignment horizontal="right" vertical="center" wrapText="1"/>
    </xf>
    <xf numFmtId="176" fontId="54" fillId="0" borderId="46" xfId="0" applyNumberFormat="1" applyFont="1" applyBorder="1" applyAlignment="1">
      <alignment horizontal="right" vertical="center"/>
    </xf>
    <xf numFmtId="0" fontId="54" fillId="0" borderId="19" xfId="0" applyFont="1" applyBorder="1">
      <alignment vertical="center"/>
    </xf>
    <xf numFmtId="0" fontId="54" fillId="0" borderId="27" xfId="0" applyFont="1" applyBorder="1">
      <alignment vertical="center"/>
    </xf>
    <xf numFmtId="0" fontId="56" fillId="0" borderId="18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shrinkToFit="1"/>
    </xf>
    <xf numFmtId="0" fontId="56" fillId="0" borderId="53" xfId="0" applyFont="1" applyBorder="1" applyAlignment="1">
      <alignment horizontal="center" vertical="center" wrapText="1"/>
    </xf>
    <xf numFmtId="41" fontId="23" fillId="27" borderId="18" xfId="492" applyNumberFormat="1" applyFont="1" applyFill="1" applyBorder="1" applyAlignment="1">
      <alignment horizontal="right" vertical="center" wrapText="1"/>
    </xf>
    <xf numFmtId="0" fontId="54" fillId="0" borderId="0" xfId="0" applyFont="1" applyBorder="1" applyAlignment="1">
      <alignment horizontal="center" vertical="center"/>
    </xf>
    <xf numFmtId="0" fontId="54" fillId="0" borderId="53" xfId="0" applyFont="1" applyBorder="1" applyAlignment="1">
      <alignment horizontal="center" vertical="center"/>
    </xf>
    <xf numFmtId="0" fontId="54" fillId="0" borderId="10" xfId="0" applyFont="1" applyBorder="1">
      <alignment vertical="center"/>
    </xf>
    <xf numFmtId="41" fontId="23" fillId="0" borderId="33" xfId="492" applyFont="1" applyFill="1" applyBorder="1" applyAlignment="1">
      <alignment horizontal="center" vertical="center" shrinkToFit="1"/>
    </xf>
    <xf numFmtId="41" fontId="23" fillId="0" borderId="36" xfId="492" applyFont="1" applyFill="1" applyBorder="1" applyAlignment="1">
      <alignment horizontal="center" vertical="center"/>
    </xf>
    <xf numFmtId="41" fontId="23" fillId="0" borderId="0" xfId="492" applyFont="1" applyFill="1" applyBorder="1" applyAlignment="1">
      <alignment horizontal="center" vertical="center"/>
    </xf>
    <xf numFmtId="0" fontId="55" fillId="0" borderId="53" xfId="0" applyFont="1" applyBorder="1" applyAlignment="1">
      <alignment horizontal="center" vertical="center"/>
    </xf>
    <xf numFmtId="41" fontId="23" fillId="0" borderId="33" xfId="492" applyFont="1" applyFill="1" applyBorder="1" applyAlignment="1">
      <alignment horizontal="center" vertical="center" wrapText="1"/>
    </xf>
    <xf numFmtId="0" fontId="54" fillId="0" borderId="54" xfId="0" applyFont="1" applyBorder="1">
      <alignment vertical="center"/>
    </xf>
    <xf numFmtId="41" fontId="23" fillId="0" borderId="44" xfId="492" applyFont="1" applyFill="1" applyBorder="1" applyAlignment="1">
      <alignment horizontal="center" vertical="center" wrapText="1"/>
    </xf>
    <xf numFmtId="176" fontId="54" fillId="0" borderId="47" xfId="0" applyNumberFormat="1" applyFont="1" applyBorder="1" applyAlignment="1">
      <alignment horizontal="right" vertical="center"/>
    </xf>
    <xf numFmtId="41" fontId="54" fillId="27" borderId="10" xfId="492" applyNumberFormat="1" applyFont="1" applyFill="1" applyBorder="1" applyAlignment="1">
      <alignment horizontal="right" vertical="center" wrapText="1"/>
    </xf>
    <xf numFmtId="41" fontId="23" fillId="0" borderId="17" xfId="492" applyFont="1" applyFill="1" applyBorder="1" applyAlignment="1">
      <alignment horizontal="center" vertical="center" wrapText="1"/>
    </xf>
    <xf numFmtId="41" fontId="23" fillId="0" borderId="53" xfId="492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2" fillId="24" borderId="61" xfId="0" applyFont="1" applyFill="1" applyBorder="1" applyAlignment="1">
      <alignment horizontal="center" vertical="center" wrapText="1"/>
    </xf>
    <xf numFmtId="0" fontId="22" fillId="24" borderId="62" xfId="0" applyFont="1" applyFill="1" applyBorder="1" applyAlignment="1">
      <alignment horizontal="center" vertical="center" wrapText="1"/>
    </xf>
    <xf numFmtId="0" fontId="22" fillId="24" borderId="63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2" fillId="24" borderId="4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41" fontId="23" fillId="0" borderId="10" xfId="49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1" fontId="9" fillId="24" borderId="65" xfId="491" applyFont="1" applyFill="1" applyBorder="1" applyAlignment="1">
      <alignment horizontal="center" vertical="center" wrapText="1"/>
    </xf>
    <xf numFmtId="41" fontId="9" fillId="24" borderId="70" xfId="491" applyFont="1" applyFill="1" applyBorder="1" applyAlignment="1">
      <alignment horizontal="center" vertical="center" wrapText="1"/>
    </xf>
    <xf numFmtId="41" fontId="9" fillId="24" borderId="31" xfId="491" applyFont="1" applyFill="1" applyBorder="1" applyAlignment="1">
      <alignment horizontal="center" vertical="center" wrapText="1"/>
    </xf>
    <xf numFmtId="41" fontId="9" fillId="24" borderId="14" xfId="491" applyFont="1" applyFill="1" applyBorder="1" applyAlignment="1">
      <alignment horizontal="center" vertical="center" wrapText="1"/>
    </xf>
    <xf numFmtId="41" fontId="9" fillId="24" borderId="32" xfId="491" applyFont="1" applyFill="1" applyBorder="1" applyAlignment="1">
      <alignment horizontal="center" vertical="center" wrapText="1"/>
    </xf>
    <xf numFmtId="41" fontId="9" fillId="24" borderId="35" xfId="49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41" fontId="8" fillId="0" borderId="17" xfId="491" applyFont="1" applyBorder="1" applyAlignment="1">
      <alignment horizontal="center" vertical="center"/>
    </xf>
    <xf numFmtId="41" fontId="8" fillId="0" borderId="21" xfId="491" applyFont="1" applyBorder="1" applyAlignment="1">
      <alignment horizontal="center" vertical="center"/>
    </xf>
    <xf numFmtId="0" fontId="9" fillId="24" borderId="61" xfId="0" applyFont="1" applyFill="1" applyBorder="1" applyAlignment="1">
      <alignment horizontal="center" vertical="center"/>
    </xf>
    <xf numFmtId="0" fontId="9" fillId="24" borderId="62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24" borderId="72" xfId="0" applyFont="1" applyFill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73" xfId="0" applyFont="1" applyBorder="1" applyAlignment="1">
      <alignment vertical="center"/>
    </xf>
    <xf numFmtId="0" fontId="10" fillId="24" borderId="65" xfId="0" applyFont="1" applyFill="1" applyBorder="1" applyAlignment="1">
      <alignment horizontal="center" vertical="center" wrapText="1"/>
    </xf>
    <xf numFmtId="0" fontId="11" fillId="0" borderId="69" xfId="0" applyFont="1" applyBorder="1" applyAlignment="1">
      <alignment vertical="center"/>
    </xf>
    <xf numFmtId="0" fontId="11" fillId="0" borderId="7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0" fillId="24" borderId="11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41" fontId="10" fillId="24" borderId="17" xfId="491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26" fillId="24" borderId="72" xfId="0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73" xfId="0" applyFont="1" applyBorder="1" applyAlignment="1">
      <alignment vertical="center"/>
    </xf>
    <xf numFmtId="0" fontId="26" fillId="24" borderId="62" xfId="0" applyFont="1" applyFill="1" applyBorder="1" applyAlignment="1">
      <alignment horizontal="center" vertical="center" wrapText="1"/>
    </xf>
    <xf numFmtId="0" fontId="19" fillId="0" borderId="62" xfId="0" applyFont="1" applyBorder="1" applyAlignment="1">
      <alignment vertical="center"/>
    </xf>
    <xf numFmtId="0" fontId="19" fillId="0" borderId="63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46" xfId="0" applyFont="1" applyBorder="1" applyAlignment="1">
      <alignment vertical="center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41" fontId="26" fillId="24" borderId="17" xfId="491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1" fontId="24" fillId="0" borderId="10" xfId="491" applyFont="1" applyFill="1" applyBorder="1" applyAlignment="1">
      <alignment horizontal="center" vertical="center" wrapText="1"/>
    </xf>
    <xf numFmtId="41" fontId="24" fillId="0" borderId="11" xfId="49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8" fillId="24" borderId="66" xfId="0" applyFont="1" applyFill="1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0" fillId="0" borderId="67" xfId="0" applyBorder="1" applyAlignment="1">
      <alignment vertical="center"/>
    </xf>
    <xf numFmtId="0" fontId="22" fillId="25" borderId="61" xfId="0" applyFont="1" applyFill="1" applyBorder="1" applyAlignment="1">
      <alignment horizontal="center" vertical="center" wrapText="1"/>
    </xf>
    <xf numFmtId="0" fontId="22" fillId="25" borderId="62" xfId="0" applyFont="1" applyFill="1" applyBorder="1" applyAlignment="1">
      <alignment horizontal="center" vertical="center" wrapText="1"/>
    </xf>
    <xf numFmtId="0" fontId="22" fillId="25" borderId="74" xfId="0" applyFont="1" applyFill="1" applyBorder="1" applyAlignment="1">
      <alignment horizontal="center" vertical="center" wrapText="1"/>
    </xf>
    <xf numFmtId="0" fontId="22" fillId="25" borderId="11" xfId="0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22" fillId="25" borderId="17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0" fillId="24" borderId="64" xfId="0" applyFill="1" applyBorder="1" applyAlignment="1">
      <alignment vertical="center"/>
    </xf>
    <xf numFmtId="0" fontId="0" fillId="24" borderId="67" xfId="0" applyFill="1" applyBorder="1" applyAlignment="1">
      <alignment vertical="center"/>
    </xf>
  </cellXfs>
  <cellStyles count="3679">
    <cellStyle name="20% - 강조색1 10" xfId="1"/>
    <cellStyle name="20% - 강조색1 11" xfId="2"/>
    <cellStyle name="20% - 강조색1 12" xfId="3"/>
    <cellStyle name="20% - 강조색1 2" xfId="4"/>
    <cellStyle name="20% - 강조색1 2 2" xfId="3645"/>
    <cellStyle name="20% - 강조색1 3" xfId="5"/>
    <cellStyle name="20% - 강조색1 4" xfId="6"/>
    <cellStyle name="20% - 강조색1 5" xfId="7"/>
    <cellStyle name="20% - 강조색1 6" xfId="8"/>
    <cellStyle name="20% - 강조색1 7" xfId="9"/>
    <cellStyle name="20% - 강조색1 8" xfId="10"/>
    <cellStyle name="20% - 강조색1 9" xfId="11"/>
    <cellStyle name="20% - 강조색2 10" xfId="12"/>
    <cellStyle name="20% - 강조색2 11" xfId="13"/>
    <cellStyle name="20% - 강조색2 12" xfId="14"/>
    <cellStyle name="20% - 강조색2 2" xfId="15"/>
    <cellStyle name="20% - 강조색2 2 2" xfId="3646"/>
    <cellStyle name="20% - 강조색2 3" xfId="16"/>
    <cellStyle name="20% - 강조색2 4" xfId="17"/>
    <cellStyle name="20% - 강조색2 5" xfId="18"/>
    <cellStyle name="20% - 강조색2 6" xfId="19"/>
    <cellStyle name="20% - 강조색2 7" xfId="20"/>
    <cellStyle name="20% - 강조색2 8" xfId="21"/>
    <cellStyle name="20% - 강조색2 9" xfId="22"/>
    <cellStyle name="20% - 강조색3 10" xfId="23"/>
    <cellStyle name="20% - 강조색3 11" xfId="24"/>
    <cellStyle name="20% - 강조색3 12" xfId="25"/>
    <cellStyle name="20% - 강조색3 2" xfId="26"/>
    <cellStyle name="20% - 강조색3 2 2" xfId="3647"/>
    <cellStyle name="20% - 강조색3 3" xfId="27"/>
    <cellStyle name="20% - 강조색3 4" xfId="28"/>
    <cellStyle name="20% - 강조색3 5" xfId="29"/>
    <cellStyle name="20% - 강조색3 6" xfId="30"/>
    <cellStyle name="20% - 강조색3 7" xfId="31"/>
    <cellStyle name="20% - 강조색3 8" xfId="32"/>
    <cellStyle name="20% - 강조색3 9" xfId="33"/>
    <cellStyle name="20% - 강조색4 10" xfId="34"/>
    <cellStyle name="20% - 강조색4 11" xfId="35"/>
    <cellStyle name="20% - 강조색4 12" xfId="36"/>
    <cellStyle name="20% - 강조색4 2" xfId="37"/>
    <cellStyle name="20% - 강조색4 2 2" xfId="3648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5"/>
    <cellStyle name="20% - 강조색5 11" xfId="46"/>
    <cellStyle name="20% - 강조색5 12" xfId="47"/>
    <cellStyle name="20% - 강조색5 2" xfId="48"/>
    <cellStyle name="20% - 강조색5 2 2" xfId="3649"/>
    <cellStyle name="20% - 강조색5 3" xfId="49"/>
    <cellStyle name="20% - 강조색5 4" xfId="50"/>
    <cellStyle name="20% - 강조색5 5" xfId="51"/>
    <cellStyle name="20% - 강조색5 6" xfId="52"/>
    <cellStyle name="20% - 강조색5 7" xfId="53"/>
    <cellStyle name="20% - 강조색5 8" xfId="54"/>
    <cellStyle name="20% - 강조색5 9" xfId="55"/>
    <cellStyle name="20% - 강조색6 10" xfId="56"/>
    <cellStyle name="20% - 강조색6 11" xfId="57"/>
    <cellStyle name="20% - 강조색6 12" xfId="58"/>
    <cellStyle name="20% - 강조색6 2" xfId="59"/>
    <cellStyle name="20% - 강조색6 2 2" xfId="3650"/>
    <cellStyle name="20% - 강조색6 3" xfId="60"/>
    <cellStyle name="20% - 강조색6 4" xfId="61"/>
    <cellStyle name="20% - 강조색6 5" xfId="62"/>
    <cellStyle name="20% - 강조색6 6" xfId="63"/>
    <cellStyle name="20% - 강조색6 7" xfId="64"/>
    <cellStyle name="20% - 강조색6 8" xfId="65"/>
    <cellStyle name="20% - 강조색6 9" xfId="66"/>
    <cellStyle name="40% - 강조색1 10" xfId="67"/>
    <cellStyle name="40% - 강조색1 11" xfId="68"/>
    <cellStyle name="40% - 강조색1 12" xfId="69"/>
    <cellStyle name="40% - 강조색1 2" xfId="70"/>
    <cellStyle name="40% - 강조색1 2 2" xfId="3651"/>
    <cellStyle name="40% - 강조색1 3" xfId="71"/>
    <cellStyle name="40% - 강조색1 4" xfId="72"/>
    <cellStyle name="40% - 강조색1 5" xfId="73"/>
    <cellStyle name="40% - 강조색1 6" xfId="74"/>
    <cellStyle name="40% - 강조색1 7" xfId="75"/>
    <cellStyle name="40% - 강조색1 8" xfId="76"/>
    <cellStyle name="40% - 강조색1 9" xfId="77"/>
    <cellStyle name="40% - 강조색2 10" xfId="78"/>
    <cellStyle name="40% - 강조색2 11" xfId="79"/>
    <cellStyle name="40% - 강조색2 12" xfId="80"/>
    <cellStyle name="40% - 강조색2 2" xfId="81"/>
    <cellStyle name="40% - 강조색2 2 2" xfId="3652"/>
    <cellStyle name="40% - 강조색2 3" xfId="82"/>
    <cellStyle name="40% - 강조색2 4" xfId="83"/>
    <cellStyle name="40% - 강조색2 5" xfId="84"/>
    <cellStyle name="40% - 강조색2 6" xfId="85"/>
    <cellStyle name="40% - 강조색2 7" xfId="86"/>
    <cellStyle name="40% - 강조색2 8" xfId="87"/>
    <cellStyle name="40% - 강조색2 9" xfId="88"/>
    <cellStyle name="40% - 강조색3 10" xfId="89"/>
    <cellStyle name="40% - 강조색3 11" xfId="90"/>
    <cellStyle name="40% - 강조색3 12" xfId="91"/>
    <cellStyle name="40% - 강조색3 2" xfId="92"/>
    <cellStyle name="40% - 강조색3 2 2" xfId="3653"/>
    <cellStyle name="40% - 강조색3 3" xfId="93"/>
    <cellStyle name="40% - 강조색3 4" xfId="94"/>
    <cellStyle name="40% - 강조색3 5" xfId="95"/>
    <cellStyle name="40% - 강조색3 6" xfId="96"/>
    <cellStyle name="40% - 강조색3 7" xfId="97"/>
    <cellStyle name="40% - 강조색3 8" xfId="98"/>
    <cellStyle name="40% - 강조색3 9" xfId="99"/>
    <cellStyle name="40% - 강조색4 10" xfId="100"/>
    <cellStyle name="40% - 강조색4 11" xfId="101"/>
    <cellStyle name="40% - 강조색4 12" xfId="102"/>
    <cellStyle name="40% - 강조색4 2" xfId="103"/>
    <cellStyle name="40% - 강조색4 2 2" xfId="3654"/>
    <cellStyle name="40% - 강조색4 3" xfId="104"/>
    <cellStyle name="40% - 강조색4 4" xfId="105"/>
    <cellStyle name="40% - 강조색4 5" xfId="106"/>
    <cellStyle name="40% - 강조색4 6" xfId="107"/>
    <cellStyle name="40% - 강조색4 7" xfId="108"/>
    <cellStyle name="40% - 강조색4 8" xfId="109"/>
    <cellStyle name="40% - 강조색4 9" xfId="110"/>
    <cellStyle name="40% - 강조색5 10" xfId="111"/>
    <cellStyle name="40% - 강조색5 11" xfId="112"/>
    <cellStyle name="40% - 강조색5 12" xfId="113"/>
    <cellStyle name="40% - 강조색5 2" xfId="114"/>
    <cellStyle name="40% - 강조색5 2 2" xfId="3655"/>
    <cellStyle name="40% - 강조색5 3" xfId="115"/>
    <cellStyle name="40% - 강조색5 4" xfId="116"/>
    <cellStyle name="40% - 강조색5 5" xfId="117"/>
    <cellStyle name="40% - 강조색5 6" xfId="118"/>
    <cellStyle name="40% - 강조색5 7" xfId="119"/>
    <cellStyle name="40% - 강조색5 8" xfId="120"/>
    <cellStyle name="40% - 강조색5 9" xfId="121"/>
    <cellStyle name="40% - 강조색6 10" xfId="122"/>
    <cellStyle name="40% - 강조색6 11" xfId="123"/>
    <cellStyle name="40% - 강조색6 12" xfId="124"/>
    <cellStyle name="40% - 강조색6 2" xfId="125"/>
    <cellStyle name="40% - 강조색6 2 2" xfId="3656"/>
    <cellStyle name="40% - 강조색6 3" xfId="126"/>
    <cellStyle name="40% - 강조색6 4" xfId="127"/>
    <cellStyle name="40% - 강조색6 5" xfId="128"/>
    <cellStyle name="40% - 강조색6 6" xfId="129"/>
    <cellStyle name="40% - 강조색6 7" xfId="130"/>
    <cellStyle name="40% - 강조색6 8" xfId="131"/>
    <cellStyle name="40% - 강조색6 9" xfId="132"/>
    <cellStyle name="60% - 강조색1 10" xfId="133"/>
    <cellStyle name="60% - 강조색1 11" xfId="134"/>
    <cellStyle name="60% - 강조색1 12" xfId="135"/>
    <cellStyle name="60% - 강조색1 2" xfId="136"/>
    <cellStyle name="60% - 강조색1 2 2" xfId="3657"/>
    <cellStyle name="60% - 강조색1 3" xfId="137"/>
    <cellStyle name="60% - 강조색1 4" xfId="138"/>
    <cellStyle name="60% - 강조색1 5" xfId="139"/>
    <cellStyle name="60% - 강조색1 6" xfId="140"/>
    <cellStyle name="60% - 강조색1 7" xfId="141"/>
    <cellStyle name="60% - 강조색1 8" xfId="142"/>
    <cellStyle name="60% - 강조색1 9" xfId="143"/>
    <cellStyle name="60% - 강조색2 10" xfId="144"/>
    <cellStyle name="60% - 강조색2 11" xfId="145"/>
    <cellStyle name="60% - 강조색2 12" xfId="146"/>
    <cellStyle name="60% - 강조색2 2" xfId="147"/>
    <cellStyle name="60% - 강조색2 2 2" xfId="3658"/>
    <cellStyle name="60% - 강조색2 3" xfId="148"/>
    <cellStyle name="60% - 강조색2 4" xfId="149"/>
    <cellStyle name="60% - 강조색2 5" xfId="150"/>
    <cellStyle name="60% - 강조색2 6" xfId="151"/>
    <cellStyle name="60% - 강조색2 7" xfId="152"/>
    <cellStyle name="60% - 강조색2 8" xfId="153"/>
    <cellStyle name="60% - 강조색2 9" xfId="154"/>
    <cellStyle name="60% - 강조색3 10" xfId="155"/>
    <cellStyle name="60% - 강조색3 11" xfId="156"/>
    <cellStyle name="60% - 강조색3 12" xfId="157"/>
    <cellStyle name="60% - 강조색3 2" xfId="158"/>
    <cellStyle name="60% - 강조색3 2 2" xfId="3659"/>
    <cellStyle name="60% - 강조색3 3" xfId="159"/>
    <cellStyle name="60% - 강조색3 4" xfId="160"/>
    <cellStyle name="60% - 강조색3 5" xfId="161"/>
    <cellStyle name="60% - 강조색3 6" xfId="162"/>
    <cellStyle name="60% - 강조색3 7" xfId="163"/>
    <cellStyle name="60% - 강조색3 8" xfId="164"/>
    <cellStyle name="60% - 강조색3 9" xfId="165"/>
    <cellStyle name="60% - 강조색4 10" xfId="166"/>
    <cellStyle name="60% - 강조색4 11" xfId="167"/>
    <cellStyle name="60% - 강조색4 12" xfId="168"/>
    <cellStyle name="60% - 강조색4 2" xfId="169"/>
    <cellStyle name="60% - 강조색4 2 2" xfId="3660"/>
    <cellStyle name="60% - 강조색4 3" xfId="170"/>
    <cellStyle name="60% - 강조색4 4" xfId="171"/>
    <cellStyle name="60% - 강조색4 5" xfId="172"/>
    <cellStyle name="60% - 강조색4 6" xfId="173"/>
    <cellStyle name="60% - 강조색4 7" xfId="174"/>
    <cellStyle name="60% - 강조색4 8" xfId="175"/>
    <cellStyle name="60% - 강조색4 9" xfId="176"/>
    <cellStyle name="60% - 강조색5 10" xfId="177"/>
    <cellStyle name="60% - 강조색5 11" xfId="178"/>
    <cellStyle name="60% - 강조색5 12" xfId="179"/>
    <cellStyle name="60% - 강조색5 2" xfId="180"/>
    <cellStyle name="60% - 강조색5 2 2" xfId="3661"/>
    <cellStyle name="60% - 강조색5 3" xfId="181"/>
    <cellStyle name="60% - 강조색5 4" xfId="182"/>
    <cellStyle name="60% - 강조색5 5" xfId="183"/>
    <cellStyle name="60% - 강조색5 6" xfId="184"/>
    <cellStyle name="60% - 강조색5 7" xfId="185"/>
    <cellStyle name="60% - 강조색5 8" xfId="186"/>
    <cellStyle name="60% - 강조색5 9" xfId="187"/>
    <cellStyle name="60% - 강조색6 10" xfId="188"/>
    <cellStyle name="60% - 강조색6 11" xfId="189"/>
    <cellStyle name="60% - 강조색6 12" xfId="190"/>
    <cellStyle name="60% - 강조색6 2" xfId="191"/>
    <cellStyle name="60% - 강조색6 2 2" xfId="3662"/>
    <cellStyle name="60% - 강조색6 3" xfId="192"/>
    <cellStyle name="60% - 강조색6 4" xfId="193"/>
    <cellStyle name="60% - 강조색6 5" xfId="194"/>
    <cellStyle name="60% - 강조색6 6" xfId="195"/>
    <cellStyle name="60% - 강조색6 7" xfId="196"/>
    <cellStyle name="60% - 강조색6 8" xfId="197"/>
    <cellStyle name="60% - 강조색6 9" xfId="198"/>
    <cellStyle name="강조색1 10" xfId="199"/>
    <cellStyle name="강조색1 11" xfId="200"/>
    <cellStyle name="강조색1 12" xfId="201"/>
    <cellStyle name="강조색1 2" xfId="202"/>
    <cellStyle name="강조색1 2 2" xfId="3663"/>
    <cellStyle name="강조색1 3" xfId="203"/>
    <cellStyle name="강조색1 4" xfId="204"/>
    <cellStyle name="강조색1 5" xfId="205"/>
    <cellStyle name="강조색1 6" xfId="206"/>
    <cellStyle name="강조색1 7" xfId="207"/>
    <cellStyle name="강조색1 8" xfId="208"/>
    <cellStyle name="강조색1 9" xfId="209"/>
    <cellStyle name="강조색2 10" xfId="210"/>
    <cellStyle name="강조색2 11" xfId="211"/>
    <cellStyle name="강조색2 12" xfId="212"/>
    <cellStyle name="강조색2 2" xfId="213"/>
    <cellStyle name="강조색2 2 2" xfId="3664"/>
    <cellStyle name="강조색2 3" xfId="214"/>
    <cellStyle name="강조색2 4" xfId="215"/>
    <cellStyle name="강조색2 5" xfId="216"/>
    <cellStyle name="강조색2 6" xfId="217"/>
    <cellStyle name="강조색2 7" xfId="218"/>
    <cellStyle name="강조색2 8" xfId="219"/>
    <cellStyle name="강조색2 9" xfId="220"/>
    <cellStyle name="강조색3 10" xfId="221"/>
    <cellStyle name="강조색3 11" xfId="222"/>
    <cellStyle name="강조색3 12" xfId="223"/>
    <cellStyle name="강조색3 2" xfId="224"/>
    <cellStyle name="강조색3 2 2" xfId="3665"/>
    <cellStyle name="강조색3 3" xfId="225"/>
    <cellStyle name="강조색3 4" xfId="226"/>
    <cellStyle name="강조색3 5" xfId="227"/>
    <cellStyle name="강조색3 6" xfId="228"/>
    <cellStyle name="강조색3 7" xfId="229"/>
    <cellStyle name="강조색3 8" xfId="230"/>
    <cellStyle name="강조색3 9" xfId="231"/>
    <cellStyle name="강조색4 10" xfId="232"/>
    <cellStyle name="강조색4 11" xfId="233"/>
    <cellStyle name="강조색4 12" xfId="234"/>
    <cellStyle name="강조색4 2" xfId="235"/>
    <cellStyle name="강조색4 2 2" xfId="3666"/>
    <cellStyle name="강조색4 3" xfId="236"/>
    <cellStyle name="강조색4 4" xfId="237"/>
    <cellStyle name="강조색4 5" xfId="238"/>
    <cellStyle name="강조색4 6" xfId="239"/>
    <cellStyle name="강조색4 7" xfId="240"/>
    <cellStyle name="강조색4 8" xfId="241"/>
    <cellStyle name="강조색4 9" xfId="242"/>
    <cellStyle name="강조색5 10" xfId="243"/>
    <cellStyle name="강조색5 11" xfId="244"/>
    <cellStyle name="강조색5 12" xfId="245"/>
    <cellStyle name="강조색5 2" xfId="246"/>
    <cellStyle name="강조색5 2 2" xfId="3667"/>
    <cellStyle name="강조색5 3" xfId="247"/>
    <cellStyle name="강조색5 4" xfId="248"/>
    <cellStyle name="강조색5 5" xfId="249"/>
    <cellStyle name="강조색5 6" xfId="250"/>
    <cellStyle name="강조색5 7" xfId="251"/>
    <cellStyle name="강조색5 8" xfId="252"/>
    <cellStyle name="강조색5 9" xfId="253"/>
    <cellStyle name="강조색6 10" xfId="254"/>
    <cellStyle name="강조색6 11" xfId="255"/>
    <cellStyle name="강조색6 12" xfId="256"/>
    <cellStyle name="강조색6 2" xfId="257"/>
    <cellStyle name="강조색6 2 2" xfId="3668"/>
    <cellStyle name="강조색6 3" xfId="258"/>
    <cellStyle name="강조색6 4" xfId="259"/>
    <cellStyle name="강조색6 5" xfId="260"/>
    <cellStyle name="강조색6 6" xfId="261"/>
    <cellStyle name="강조색6 7" xfId="262"/>
    <cellStyle name="강조색6 8" xfId="263"/>
    <cellStyle name="강조색6 9" xfId="264"/>
    <cellStyle name="경고문 10" xfId="265"/>
    <cellStyle name="경고문 11" xfId="266"/>
    <cellStyle name="경고문 12" xfId="267"/>
    <cellStyle name="경고문 2" xfId="268"/>
    <cellStyle name="경고문 3" xfId="269"/>
    <cellStyle name="경고문 4" xfId="270"/>
    <cellStyle name="경고문 5" xfId="271"/>
    <cellStyle name="경고문 6" xfId="272"/>
    <cellStyle name="경고문 7" xfId="273"/>
    <cellStyle name="경고문 8" xfId="274"/>
    <cellStyle name="경고문 9" xfId="275"/>
    <cellStyle name="계산 10" xfId="276"/>
    <cellStyle name="계산 11" xfId="277"/>
    <cellStyle name="계산 12" xfId="278"/>
    <cellStyle name="계산 2" xfId="279"/>
    <cellStyle name="계산 2 2" xfId="3669"/>
    <cellStyle name="계산 3" xfId="280"/>
    <cellStyle name="계산 4" xfId="281"/>
    <cellStyle name="계산 5" xfId="282"/>
    <cellStyle name="계산 6" xfId="283"/>
    <cellStyle name="계산 7" xfId="284"/>
    <cellStyle name="계산 8" xfId="285"/>
    <cellStyle name="계산 9" xfId="286"/>
    <cellStyle name="나쁨 10" xfId="287"/>
    <cellStyle name="나쁨 11" xfId="288"/>
    <cellStyle name="나쁨 12" xfId="289"/>
    <cellStyle name="나쁨 2" xfId="290"/>
    <cellStyle name="나쁨 2 2" xfId="3670"/>
    <cellStyle name="나쁨 3" xfId="291"/>
    <cellStyle name="나쁨 4" xfId="292"/>
    <cellStyle name="나쁨 5" xfId="293"/>
    <cellStyle name="나쁨 6" xfId="294"/>
    <cellStyle name="나쁨 7" xfId="295"/>
    <cellStyle name="나쁨 8" xfId="296"/>
    <cellStyle name="나쁨 9" xfId="297"/>
    <cellStyle name="메모 10" xfId="298"/>
    <cellStyle name="메모 11" xfId="299"/>
    <cellStyle name="메모 12" xfId="300"/>
    <cellStyle name="메모 2" xfId="301"/>
    <cellStyle name="메모 2 2" xfId="3671"/>
    <cellStyle name="메모 3" xfId="302"/>
    <cellStyle name="메모 4" xfId="303"/>
    <cellStyle name="메모 5" xfId="304"/>
    <cellStyle name="메모 6" xfId="305"/>
    <cellStyle name="메모 7" xfId="306"/>
    <cellStyle name="메모 8" xfId="307"/>
    <cellStyle name="메모 9" xfId="308"/>
    <cellStyle name="백분율" xfId="309" builtinId="5"/>
    <cellStyle name="백분율 10" xfId="310"/>
    <cellStyle name="백분율 10 10" xfId="311"/>
    <cellStyle name="백분율 10 100" xfId="2996"/>
    <cellStyle name="백분율 10 101" xfId="2997"/>
    <cellStyle name="백분율 10 102" xfId="2998"/>
    <cellStyle name="백분율 10 103" xfId="2999"/>
    <cellStyle name="백분율 10 104" xfId="3000"/>
    <cellStyle name="백분율 10 105" xfId="3001"/>
    <cellStyle name="백분율 10 106" xfId="3002"/>
    <cellStyle name="백분율 10 107" xfId="3003"/>
    <cellStyle name="백분율 10 108" xfId="3004"/>
    <cellStyle name="백분율 10 109" xfId="3005"/>
    <cellStyle name="백분율 10 11" xfId="312"/>
    <cellStyle name="백분율 10 110" xfId="3006"/>
    <cellStyle name="백분율 10 111" xfId="3007"/>
    <cellStyle name="백분율 10 112" xfId="3008"/>
    <cellStyle name="백분율 10 113" xfId="3009"/>
    <cellStyle name="백분율 10 114" xfId="3010"/>
    <cellStyle name="백분율 10 115" xfId="3011"/>
    <cellStyle name="백분율 10 116" xfId="3012"/>
    <cellStyle name="백분율 10 117" xfId="3013"/>
    <cellStyle name="백분율 10 118" xfId="3014"/>
    <cellStyle name="백분율 10 119" xfId="3015"/>
    <cellStyle name="백분율 10 12" xfId="313"/>
    <cellStyle name="백분율 10 120" xfId="3016"/>
    <cellStyle name="백분율 10 121" xfId="3017"/>
    <cellStyle name="백분율 10 122" xfId="3018"/>
    <cellStyle name="백분율 10 123" xfId="3019"/>
    <cellStyle name="백분율 10 124" xfId="3020"/>
    <cellStyle name="백분율 10 125" xfId="3021"/>
    <cellStyle name="백분율 10 126" xfId="3022"/>
    <cellStyle name="백분율 10 127" xfId="3023"/>
    <cellStyle name="백분율 10 128" xfId="3024"/>
    <cellStyle name="백분율 10 129" xfId="3025"/>
    <cellStyle name="백분율 10 13" xfId="314"/>
    <cellStyle name="백분율 10 130" xfId="3026"/>
    <cellStyle name="백분율 10 131" xfId="3027"/>
    <cellStyle name="백분율 10 132" xfId="3028"/>
    <cellStyle name="백분율 10 133" xfId="3029"/>
    <cellStyle name="백분율 10 134" xfId="3030"/>
    <cellStyle name="백분율 10 135" xfId="3031"/>
    <cellStyle name="백분율 10 136" xfId="3032"/>
    <cellStyle name="백분율 10 137" xfId="3033"/>
    <cellStyle name="백분율 10 138" xfId="3034"/>
    <cellStyle name="백분율 10 139" xfId="3035"/>
    <cellStyle name="백분율 10 14" xfId="315"/>
    <cellStyle name="백분율 10 140" xfId="3036"/>
    <cellStyle name="백분율 10 141" xfId="3037"/>
    <cellStyle name="백분율 10 142" xfId="3038"/>
    <cellStyle name="백분율 10 143" xfId="3039"/>
    <cellStyle name="백분율 10 144" xfId="3040"/>
    <cellStyle name="백분율 10 145" xfId="3041"/>
    <cellStyle name="백분율 10 15" xfId="316"/>
    <cellStyle name="백분율 10 16" xfId="317"/>
    <cellStyle name="백분율 10 17" xfId="318"/>
    <cellStyle name="백분율 10 18" xfId="319"/>
    <cellStyle name="백분율 10 19" xfId="320"/>
    <cellStyle name="백분율 10 2" xfId="321"/>
    <cellStyle name="백분율 10 20" xfId="322"/>
    <cellStyle name="백분율 10 21" xfId="323"/>
    <cellStyle name="백분율 10 22" xfId="324"/>
    <cellStyle name="백분율 10 23" xfId="325"/>
    <cellStyle name="백분율 10 24" xfId="326"/>
    <cellStyle name="백분율 10 25" xfId="327"/>
    <cellStyle name="백분율 10 26" xfId="328"/>
    <cellStyle name="백분율 10 27" xfId="329"/>
    <cellStyle name="백분율 10 28" xfId="330"/>
    <cellStyle name="백분율 10 29" xfId="331"/>
    <cellStyle name="백분율 10 3" xfId="332"/>
    <cellStyle name="백분율 10 30" xfId="333"/>
    <cellStyle name="백분율 10 31" xfId="334"/>
    <cellStyle name="백분율 10 32" xfId="335"/>
    <cellStyle name="백분율 10 33" xfId="336"/>
    <cellStyle name="백분율 10 34" xfId="337"/>
    <cellStyle name="백분율 10 35" xfId="338"/>
    <cellStyle name="백분율 10 36" xfId="339"/>
    <cellStyle name="백분율 10 37" xfId="340"/>
    <cellStyle name="백분율 10 38" xfId="341"/>
    <cellStyle name="백분율 10 39" xfId="342"/>
    <cellStyle name="백분율 10 4" xfId="343"/>
    <cellStyle name="백분율 10 40" xfId="344"/>
    <cellStyle name="백분율 10 41" xfId="345"/>
    <cellStyle name="백분율 10 42" xfId="346"/>
    <cellStyle name="백분율 10 43" xfId="347"/>
    <cellStyle name="백분율 10 44" xfId="348"/>
    <cellStyle name="백분율 10 45" xfId="349"/>
    <cellStyle name="백분율 10 46" xfId="350"/>
    <cellStyle name="백분율 10 47" xfId="351"/>
    <cellStyle name="백분율 10 48" xfId="352"/>
    <cellStyle name="백분율 10 49" xfId="353"/>
    <cellStyle name="백분율 10 5" xfId="354"/>
    <cellStyle name="백분율 10 50" xfId="355"/>
    <cellStyle name="백분율 10 51" xfId="2422"/>
    <cellStyle name="백분율 10 52" xfId="2423"/>
    <cellStyle name="백분율 10 53" xfId="2424"/>
    <cellStyle name="백분율 10 54" xfId="2425"/>
    <cellStyle name="백분율 10 55" xfId="2426"/>
    <cellStyle name="백분율 10 56" xfId="2427"/>
    <cellStyle name="백분율 10 57" xfId="2428"/>
    <cellStyle name="백분율 10 58" xfId="2429"/>
    <cellStyle name="백분율 10 59" xfId="2430"/>
    <cellStyle name="백분율 10 6" xfId="356"/>
    <cellStyle name="백분율 10 60" xfId="2431"/>
    <cellStyle name="백분율 10 61" xfId="2432"/>
    <cellStyle name="백분율 10 62" xfId="2433"/>
    <cellStyle name="백분율 10 63" xfId="2434"/>
    <cellStyle name="백분율 10 64" xfId="2435"/>
    <cellStyle name="백분율 10 65" xfId="2436"/>
    <cellStyle name="백분율 10 66" xfId="2437"/>
    <cellStyle name="백분율 10 67" xfId="2438"/>
    <cellStyle name="백분율 10 68" xfId="2439"/>
    <cellStyle name="백분율 10 69" xfId="2440"/>
    <cellStyle name="백분율 10 7" xfId="357"/>
    <cellStyle name="백분율 10 70" xfId="2441"/>
    <cellStyle name="백분율 10 71" xfId="2442"/>
    <cellStyle name="백분율 10 72" xfId="2443"/>
    <cellStyle name="백분율 10 73" xfId="2444"/>
    <cellStyle name="백분율 10 74" xfId="2445"/>
    <cellStyle name="백분율 10 75" xfId="2446"/>
    <cellStyle name="백분율 10 76" xfId="2447"/>
    <cellStyle name="백분율 10 77" xfId="2448"/>
    <cellStyle name="백분율 10 78" xfId="2449"/>
    <cellStyle name="백분율 10 79" xfId="2450"/>
    <cellStyle name="백분율 10 8" xfId="358"/>
    <cellStyle name="백분율 10 80" xfId="2451"/>
    <cellStyle name="백분율 10 81" xfId="2452"/>
    <cellStyle name="백분율 10 82" xfId="2453"/>
    <cellStyle name="백분율 10 83" xfId="2454"/>
    <cellStyle name="백분율 10 84" xfId="2455"/>
    <cellStyle name="백분율 10 85" xfId="2456"/>
    <cellStyle name="백분율 10 86" xfId="2457"/>
    <cellStyle name="백분율 10 87" xfId="2458"/>
    <cellStyle name="백분율 10 88" xfId="2459"/>
    <cellStyle name="백분율 10 89" xfId="2460"/>
    <cellStyle name="백분율 10 9" xfId="359"/>
    <cellStyle name="백분율 10 90" xfId="3042"/>
    <cellStyle name="백분율 10 91" xfId="3043"/>
    <cellStyle name="백분율 10 92" xfId="3044"/>
    <cellStyle name="백분율 10 93" xfId="3045"/>
    <cellStyle name="백분율 10 94" xfId="3046"/>
    <cellStyle name="백분율 10 95" xfId="3047"/>
    <cellStyle name="백분율 10 96" xfId="3048"/>
    <cellStyle name="백분율 10 97" xfId="3049"/>
    <cellStyle name="백분율 10 98" xfId="3050"/>
    <cellStyle name="백분율 10 99" xfId="3051"/>
    <cellStyle name="백분율 2 2" xfId="360"/>
    <cellStyle name="백분율 2 2 10" xfId="361"/>
    <cellStyle name="백분율 2 2 100" xfId="2461"/>
    <cellStyle name="백분율 2 2 101" xfId="2462"/>
    <cellStyle name="백분율 2 2 102" xfId="2463"/>
    <cellStyle name="백분율 2 2 103" xfId="2464"/>
    <cellStyle name="백분율 2 2 104" xfId="2465"/>
    <cellStyle name="백분율 2 2 105" xfId="2466"/>
    <cellStyle name="백분율 2 2 106" xfId="2467"/>
    <cellStyle name="백분율 2 2 107" xfId="2468"/>
    <cellStyle name="백분율 2 2 108" xfId="2469"/>
    <cellStyle name="백분율 2 2 109" xfId="2470"/>
    <cellStyle name="백분율 2 2 11" xfId="362"/>
    <cellStyle name="백분율 2 2 110" xfId="2471"/>
    <cellStyle name="백분율 2 2 111" xfId="2472"/>
    <cellStyle name="백분율 2 2 112" xfId="2473"/>
    <cellStyle name="백분율 2 2 113" xfId="2474"/>
    <cellStyle name="백분율 2 2 114" xfId="2475"/>
    <cellStyle name="백분율 2 2 115" xfId="2476"/>
    <cellStyle name="백분율 2 2 116" xfId="2984"/>
    <cellStyle name="백분율 2 2 117" xfId="3052"/>
    <cellStyle name="백분율 2 2 118" xfId="3053"/>
    <cellStyle name="백분율 2 2 119" xfId="3054"/>
    <cellStyle name="백분율 2 2 12" xfId="363"/>
    <cellStyle name="백분율 2 2 120" xfId="3055"/>
    <cellStyle name="백분율 2 2 121" xfId="3056"/>
    <cellStyle name="백분율 2 2 122" xfId="3057"/>
    <cellStyle name="백분율 2 2 123" xfId="3058"/>
    <cellStyle name="백분율 2 2 124" xfId="3059"/>
    <cellStyle name="백분율 2 2 125" xfId="3060"/>
    <cellStyle name="백분율 2 2 126" xfId="3061"/>
    <cellStyle name="백분율 2 2 127" xfId="3062"/>
    <cellStyle name="백분율 2 2 128" xfId="3063"/>
    <cellStyle name="백분율 2 2 129" xfId="3064"/>
    <cellStyle name="백분율 2 2 13" xfId="364"/>
    <cellStyle name="백분율 2 2 130" xfId="3065"/>
    <cellStyle name="백분율 2 2 131" xfId="3066"/>
    <cellStyle name="백분율 2 2 132" xfId="3067"/>
    <cellStyle name="백분율 2 2 133" xfId="3068"/>
    <cellStyle name="백분율 2 2 134" xfId="3069"/>
    <cellStyle name="백분율 2 2 135" xfId="3070"/>
    <cellStyle name="백분율 2 2 136" xfId="3071"/>
    <cellStyle name="백분율 2 2 137" xfId="3072"/>
    <cellStyle name="백분율 2 2 138" xfId="3073"/>
    <cellStyle name="백분율 2 2 139" xfId="3074"/>
    <cellStyle name="백분율 2 2 14" xfId="365"/>
    <cellStyle name="백분율 2 2 140" xfId="3075"/>
    <cellStyle name="백분율 2 2 141" xfId="3076"/>
    <cellStyle name="백분율 2 2 142" xfId="3077"/>
    <cellStyle name="백분율 2 2 143" xfId="3078"/>
    <cellStyle name="백분율 2 2 144" xfId="3079"/>
    <cellStyle name="백분율 2 2 145" xfId="3080"/>
    <cellStyle name="백분율 2 2 146" xfId="3081"/>
    <cellStyle name="백분율 2 2 147" xfId="3082"/>
    <cellStyle name="백분율 2 2 148" xfId="3083"/>
    <cellStyle name="백분율 2 2 149" xfId="3084"/>
    <cellStyle name="백분율 2 2 15" xfId="366"/>
    <cellStyle name="백분율 2 2 150" xfId="3085"/>
    <cellStyle name="백분율 2 2 151" xfId="3086"/>
    <cellStyle name="백분율 2 2 152" xfId="3087"/>
    <cellStyle name="백분율 2 2 153" xfId="3088"/>
    <cellStyle name="백분율 2 2 154" xfId="3089"/>
    <cellStyle name="백분율 2 2 155" xfId="3090"/>
    <cellStyle name="백분율 2 2 156" xfId="3091"/>
    <cellStyle name="백분율 2 2 157" xfId="3092"/>
    <cellStyle name="백분율 2 2 158" xfId="3093"/>
    <cellStyle name="백분율 2 2 159" xfId="3094"/>
    <cellStyle name="백분율 2 2 16" xfId="367"/>
    <cellStyle name="백분율 2 2 160" xfId="3095"/>
    <cellStyle name="백분율 2 2 161" xfId="3096"/>
    <cellStyle name="백분율 2 2 162" xfId="3097"/>
    <cellStyle name="백분율 2 2 163" xfId="3098"/>
    <cellStyle name="백분율 2 2 164" xfId="3099"/>
    <cellStyle name="백분율 2 2 165" xfId="3100"/>
    <cellStyle name="백분율 2 2 166" xfId="3101"/>
    <cellStyle name="백분율 2 2 167" xfId="3102"/>
    <cellStyle name="백분율 2 2 168" xfId="3103"/>
    <cellStyle name="백분율 2 2 169" xfId="3104"/>
    <cellStyle name="백분율 2 2 17" xfId="368"/>
    <cellStyle name="백분율 2 2 170" xfId="3105"/>
    <cellStyle name="백분율 2 2 171" xfId="3106"/>
    <cellStyle name="백분율 2 2 172" xfId="3107"/>
    <cellStyle name="백분율 2 2 173" xfId="3108"/>
    <cellStyle name="백분율 2 2 174" xfId="3109"/>
    <cellStyle name="백분율 2 2 175" xfId="3110"/>
    <cellStyle name="백분율 2 2 176" xfId="3111"/>
    <cellStyle name="백분율 2 2 177" xfId="3112"/>
    <cellStyle name="백분율 2 2 178" xfId="3113"/>
    <cellStyle name="백분율 2 2 179" xfId="3114"/>
    <cellStyle name="백분율 2 2 18" xfId="369"/>
    <cellStyle name="백분율 2 2 180" xfId="3115"/>
    <cellStyle name="백분율 2 2 181" xfId="3116"/>
    <cellStyle name="백분율 2 2 182" xfId="3117"/>
    <cellStyle name="백분율 2 2 183" xfId="3118"/>
    <cellStyle name="백분율 2 2 184" xfId="3119"/>
    <cellStyle name="백분율 2 2 19" xfId="370"/>
    <cellStyle name="백분율 2 2 2" xfId="371"/>
    <cellStyle name="백분율 2 2 20" xfId="372"/>
    <cellStyle name="백분율 2 2 21" xfId="373"/>
    <cellStyle name="백분율 2 2 22" xfId="374"/>
    <cellStyle name="백분율 2 2 23" xfId="375"/>
    <cellStyle name="백분율 2 2 24" xfId="376"/>
    <cellStyle name="백분율 2 2 25" xfId="377"/>
    <cellStyle name="백분율 2 2 26" xfId="378"/>
    <cellStyle name="백분율 2 2 27" xfId="379"/>
    <cellStyle name="백분율 2 2 28" xfId="380"/>
    <cellStyle name="백분율 2 2 29" xfId="381"/>
    <cellStyle name="백분율 2 2 3" xfId="382"/>
    <cellStyle name="백분율 2 2 30" xfId="383"/>
    <cellStyle name="백분율 2 2 31" xfId="384"/>
    <cellStyle name="백분율 2 2 32" xfId="385"/>
    <cellStyle name="백분율 2 2 33" xfId="386"/>
    <cellStyle name="백분율 2 2 34" xfId="387"/>
    <cellStyle name="백분율 2 2 35" xfId="388"/>
    <cellStyle name="백분율 2 2 36" xfId="389"/>
    <cellStyle name="백분율 2 2 37" xfId="390"/>
    <cellStyle name="백분율 2 2 38" xfId="391"/>
    <cellStyle name="백분율 2 2 39" xfId="392"/>
    <cellStyle name="백분율 2 2 4" xfId="393"/>
    <cellStyle name="백분율 2 2 40" xfId="394"/>
    <cellStyle name="백분율 2 2 41" xfId="395"/>
    <cellStyle name="백분율 2 2 42" xfId="396"/>
    <cellStyle name="백분율 2 2 43" xfId="397"/>
    <cellStyle name="백분율 2 2 44" xfId="398"/>
    <cellStyle name="백분율 2 2 45" xfId="399"/>
    <cellStyle name="백분율 2 2 46" xfId="400"/>
    <cellStyle name="백분율 2 2 47" xfId="401"/>
    <cellStyle name="백분율 2 2 47 10" xfId="402"/>
    <cellStyle name="백분율 2 2 47 11" xfId="403"/>
    <cellStyle name="백분율 2 2 47 12" xfId="404"/>
    <cellStyle name="백분율 2 2 47 13" xfId="405"/>
    <cellStyle name="백분율 2 2 47 14" xfId="406"/>
    <cellStyle name="백분율 2 2 47 15" xfId="407"/>
    <cellStyle name="백분율 2 2 47 16" xfId="408"/>
    <cellStyle name="백분율 2 2 47 17" xfId="409"/>
    <cellStyle name="백분율 2 2 47 18" xfId="410"/>
    <cellStyle name="백분율 2 2 47 19" xfId="411"/>
    <cellStyle name="백분율 2 2 47 2" xfId="412"/>
    <cellStyle name="백분율 2 2 47 20" xfId="413"/>
    <cellStyle name="백분율 2 2 47 21" xfId="414"/>
    <cellStyle name="백분율 2 2 47 3" xfId="415"/>
    <cellStyle name="백분율 2 2 47 4" xfId="416"/>
    <cellStyle name="백분율 2 2 47 5" xfId="417"/>
    <cellStyle name="백분율 2 2 47 6" xfId="418"/>
    <cellStyle name="백분율 2 2 47 7" xfId="419"/>
    <cellStyle name="백분율 2 2 47 8" xfId="420"/>
    <cellStyle name="백분율 2 2 47 9" xfId="421"/>
    <cellStyle name="백분율 2 2 48" xfId="422"/>
    <cellStyle name="백분율 2 2 49" xfId="423"/>
    <cellStyle name="백분율 2 2 5" xfId="424"/>
    <cellStyle name="백분율 2 2 50" xfId="425"/>
    <cellStyle name="백분율 2 2 51" xfId="426"/>
    <cellStyle name="백분율 2 2 52" xfId="427"/>
    <cellStyle name="백분율 2 2 53" xfId="428"/>
    <cellStyle name="백분율 2 2 54" xfId="429"/>
    <cellStyle name="백분율 2 2 55" xfId="430"/>
    <cellStyle name="백분율 2 2 56" xfId="431"/>
    <cellStyle name="백분율 2 2 57" xfId="432"/>
    <cellStyle name="백분율 2 2 58" xfId="433"/>
    <cellStyle name="백분율 2 2 59" xfId="434"/>
    <cellStyle name="백분율 2 2 6" xfId="435"/>
    <cellStyle name="백분율 2 2 60" xfId="436"/>
    <cellStyle name="백분율 2 2 61" xfId="437"/>
    <cellStyle name="백분율 2 2 62" xfId="438"/>
    <cellStyle name="백분율 2 2 63" xfId="439"/>
    <cellStyle name="백분율 2 2 64" xfId="440"/>
    <cellStyle name="백분율 2 2 65" xfId="441"/>
    <cellStyle name="백분율 2 2 66" xfId="442"/>
    <cellStyle name="백분율 2 2 67" xfId="443"/>
    <cellStyle name="백분율 2 2 68" xfId="444"/>
    <cellStyle name="백분율 2 2 69" xfId="445"/>
    <cellStyle name="백분율 2 2 7" xfId="446"/>
    <cellStyle name="백분율 2 2 70" xfId="447"/>
    <cellStyle name="백분율 2 2 71" xfId="448"/>
    <cellStyle name="백분율 2 2 72" xfId="449"/>
    <cellStyle name="백분율 2 2 73" xfId="450"/>
    <cellStyle name="백분율 2 2 74" xfId="451"/>
    <cellStyle name="백분율 2 2 75" xfId="452"/>
    <cellStyle name="백분율 2 2 76" xfId="453"/>
    <cellStyle name="백분율 2 2 77" xfId="454"/>
    <cellStyle name="백분율 2 2 77 2" xfId="2985"/>
    <cellStyle name="백분율 2 2 78" xfId="455"/>
    <cellStyle name="백분율 2 2 79" xfId="2477"/>
    <cellStyle name="백분율 2 2 8" xfId="456"/>
    <cellStyle name="백분율 2 2 80" xfId="2478"/>
    <cellStyle name="백분율 2 2 81" xfId="2479"/>
    <cellStyle name="백분율 2 2 82" xfId="2480"/>
    <cellStyle name="백분율 2 2 83" xfId="2481"/>
    <cellStyle name="백분율 2 2 84" xfId="2482"/>
    <cellStyle name="백분율 2 2 85" xfId="2483"/>
    <cellStyle name="백분율 2 2 86" xfId="2484"/>
    <cellStyle name="백분율 2 2 87" xfId="2485"/>
    <cellStyle name="백분율 2 2 88" xfId="2486"/>
    <cellStyle name="백분율 2 2 89" xfId="2487"/>
    <cellStyle name="백분율 2 2 9" xfId="457"/>
    <cellStyle name="백분율 2 2 90" xfId="2488"/>
    <cellStyle name="백분율 2 2 91" xfId="2489"/>
    <cellStyle name="백분율 2 2 92" xfId="2490"/>
    <cellStyle name="백분율 2 2 93" xfId="2491"/>
    <cellStyle name="백분율 2 2 94" xfId="2492"/>
    <cellStyle name="백분율 2 2 95" xfId="2493"/>
    <cellStyle name="백분율 2 2 96" xfId="2494"/>
    <cellStyle name="백분율 2 2 97" xfId="2495"/>
    <cellStyle name="백분율 2 2 98" xfId="2496"/>
    <cellStyle name="백분율 2 2 99" xfId="2497"/>
    <cellStyle name="보통 10" xfId="458"/>
    <cellStyle name="보통 11" xfId="459"/>
    <cellStyle name="보통 12" xfId="460"/>
    <cellStyle name="보통 2" xfId="461"/>
    <cellStyle name="보통 2 2" xfId="3672"/>
    <cellStyle name="보통 3" xfId="462"/>
    <cellStyle name="보통 4" xfId="463"/>
    <cellStyle name="보통 5" xfId="464"/>
    <cellStyle name="보통 6" xfId="465"/>
    <cellStyle name="보통 7" xfId="466"/>
    <cellStyle name="보통 8" xfId="467"/>
    <cellStyle name="보통 9" xfId="468"/>
    <cellStyle name="설명 텍스트 10" xfId="469"/>
    <cellStyle name="설명 텍스트 11" xfId="470"/>
    <cellStyle name="설명 텍스트 12" xfId="471"/>
    <cellStyle name="설명 텍스트 2" xfId="472"/>
    <cellStyle name="설명 텍스트 3" xfId="473"/>
    <cellStyle name="설명 텍스트 4" xfId="474"/>
    <cellStyle name="설명 텍스트 5" xfId="475"/>
    <cellStyle name="설명 텍스트 6" xfId="476"/>
    <cellStyle name="설명 텍스트 7" xfId="477"/>
    <cellStyle name="설명 텍스트 8" xfId="478"/>
    <cellStyle name="설명 텍스트 9" xfId="479"/>
    <cellStyle name="셀 확인 10" xfId="480"/>
    <cellStyle name="셀 확인 11" xfId="481"/>
    <cellStyle name="셀 확인 12" xfId="482"/>
    <cellStyle name="셀 확인 2" xfId="483"/>
    <cellStyle name="셀 확인 2 2" xfId="3673"/>
    <cellStyle name="셀 확인 3" xfId="484"/>
    <cellStyle name="셀 확인 4" xfId="485"/>
    <cellStyle name="셀 확인 5" xfId="486"/>
    <cellStyle name="셀 확인 6" xfId="487"/>
    <cellStyle name="셀 확인 7" xfId="488"/>
    <cellStyle name="셀 확인 8" xfId="489"/>
    <cellStyle name="셀 확인 9" xfId="490"/>
    <cellStyle name="쉼표 [0]" xfId="491" builtinId="6"/>
    <cellStyle name="쉼표 [0] 10" xfId="492"/>
    <cellStyle name="쉼표 [0] 10 10" xfId="493"/>
    <cellStyle name="쉼표 [0] 10 100" xfId="3120"/>
    <cellStyle name="쉼표 [0] 10 101" xfId="3121"/>
    <cellStyle name="쉼표 [0] 10 102" xfId="3122"/>
    <cellStyle name="쉼표 [0] 10 103" xfId="3123"/>
    <cellStyle name="쉼표 [0] 10 104" xfId="3124"/>
    <cellStyle name="쉼표 [0] 10 105" xfId="3125"/>
    <cellStyle name="쉼표 [0] 10 106" xfId="3126"/>
    <cellStyle name="쉼표 [0] 10 107" xfId="3127"/>
    <cellStyle name="쉼표 [0] 10 108" xfId="3128"/>
    <cellStyle name="쉼표 [0] 10 109" xfId="3129"/>
    <cellStyle name="쉼표 [0] 10 11" xfId="494"/>
    <cellStyle name="쉼표 [0] 10 110" xfId="3130"/>
    <cellStyle name="쉼표 [0] 10 111" xfId="3131"/>
    <cellStyle name="쉼표 [0] 10 112" xfId="3132"/>
    <cellStyle name="쉼표 [0] 10 113" xfId="3133"/>
    <cellStyle name="쉼표 [0] 10 114" xfId="3134"/>
    <cellStyle name="쉼표 [0] 10 115" xfId="3135"/>
    <cellStyle name="쉼표 [0] 10 116" xfId="3136"/>
    <cellStyle name="쉼표 [0] 10 117" xfId="3137"/>
    <cellStyle name="쉼표 [0] 10 118" xfId="3138"/>
    <cellStyle name="쉼표 [0] 10 119" xfId="3139"/>
    <cellStyle name="쉼표 [0] 10 12" xfId="495"/>
    <cellStyle name="쉼표 [0] 10 120" xfId="3140"/>
    <cellStyle name="쉼표 [0] 10 121" xfId="3141"/>
    <cellStyle name="쉼표 [0] 10 122" xfId="3142"/>
    <cellStyle name="쉼표 [0] 10 123" xfId="3143"/>
    <cellStyle name="쉼표 [0] 10 124" xfId="3144"/>
    <cellStyle name="쉼표 [0] 10 125" xfId="3145"/>
    <cellStyle name="쉼표 [0] 10 126" xfId="3146"/>
    <cellStyle name="쉼표 [0] 10 127" xfId="3147"/>
    <cellStyle name="쉼표 [0] 10 128" xfId="3148"/>
    <cellStyle name="쉼표 [0] 10 129" xfId="3149"/>
    <cellStyle name="쉼표 [0] 10 13" xfId="496"/>
    <cellStyle name="쉼표 [0] 10 130" xfId="3150"/>
    <cellStyle name="쉼표 [0] 10 131" xfId="3151"/>
    <cellStyle name="쉼표 [0] 10 132" xfId="3152"/>
    <cellStyle name="쉼표 [0] 10 133" xfId="3153"/>
    <cellStyle name="쉼표 [0] 10 134" xfId="3154"/>
    <cellStyle name="쉼표 [0] 10 135" xfId="3155"/>
    <cellStyle name="쉼표 [0] 10 136" xfId="3156"/>
    <cellStyle name="쉼표 [0] 10 137" xfId="3157"/>
    <cellStyle name="쉼표 [0] 10 138" xfId="3158"/>
    <cellStyle name="쉼표 [0] 10 139" xfId="3159"/>
    <cellStyle name="쉼표 [0] 10 14" xfId="497"/>
    <cellStyle name="쉼표 [0] 10 140" xfId="3160"/>
    <cellStyle name="쉼표 [0] 10 141" xfId="3161"/>
    <cellStyle name="쉼표 [0] 10 142" xfId="3162"/>
    <cellStyle name="쉼표 [0] 10 143" xfId="3163"/>
    <cellStyle name="쉼표 [0] 10 144" xfId="3164"/>
    <cellStyle name="쉼표 [0] 10 145" xfId="3165"/>
    <cellStyle name="쉼표 [0] 10 15" xfId="498"/>
    <cellStyle name="쉼표 [0] 10 16" xfId="499"/>
    <cellStyle name="쉼표 [0] 10 17" xfId="500"/>
    <cellStyle name="쉼표 [0] 10 18" xfId="501"/>
    <cellStyle name="쉼표 [0] 10 19" xfId="502"/>
    <cellStyle name="쉼표 [0] 10 2" xfId="503"/>
    <cellStyle name="쉼표 [0] 10 20" xfId="504"/>
    <cellStyle name="쉼표 [0] 10 21" xfId="505"/>
    <cellStyle name="쉼표 [0] 10 22" xfId="506"/>
    <cellStyle name="쉼표 [0] 10 23" xfId="507"/>
    <cellStyle name="쉼표 [0] 10 24" xfId="508"/>
    <cellStyle name="쉼표 [0] 10 25" xfId="509"/>
    <cellStyle name="쉼표 [0] 10 26" xfId="510"/>
    <cellStyle name="쉼표 [0] 10 27" xfId="511"/>
    <cellStyle name="쉼표 [0] 10 28" xfId="512"/>
    <cellStyle name="쉼표 [0] 10 29" xfId="513"/>
    <cellStyle name="쉼표 [0] 10 3" xfId="514"/>
    <cellStyle name="쉼표 [0] 10 30" xfId="515"/>
    <cellStyle name="쉼표 [0] 10 31" xfId="516"/>
    <cellStyle name="쉼표 [0] 10 32" xfId="517"/>
    <cellStyle name="쉼표 [0] 10 33" xfId="518"/>
    <cellStyle name="쉼표 [0] 10 34" xfId="519"/>
    <cellStyle name="쉼표 [0] 10 35" xfId="520"/>
    <cellStyle name="쉼표 [0] 10 36" xfId="521"/>
    <cellStyle name="쉼표 [0] 10 37" xfId="522"/>
    <cellStyle name="쉼표 [0] 10 38" xfId="523"/>
    <cellStyle name="쉼표 [0] 10 39" xfId="524"/>
    <cellStyle name="쉼표 [0] 10 4" xfId="525"/>
    <cellStyle name="쉼표 [0] 10 40" xfId="526"/>
    <cellStyle name="쉼표 [0] 10 41" xfId="527"/>
    <cellStyle name="쉼표 [0] 10 42" xfId="528"/>
    <cellStyle name="쉼표 [0] 10 43" xfId="529"/>
    <cellStyle name="쉼표 [0] 10 44" xfId="530"/>
    <cellStyle name="쉼표 [0] 10 45" xfId="531"/>
    <cellStyle name="쉼표 [0] 10 46" xfId="532"/>
    <cellStyle name="쉼표 [0] 10 47" xfId="533"/>
    <cellStyle name="쉼표 [0] 10 48" xfId="534"/>
    <cellStyle name="쉼표 [0] 10 49" xfId="535"/>
    <cellStyle name="쉼표 [0] 10 5" xfId="536"/>
    <cellStyle name="쉼표 [0] 10 50" xfId="537"/>
    <cellStyle name="쉼표 [0] 10 51" xfId="2498"/>
    <cellStyle name="쉼표 [0] 10 52" xfId="2499"/>
    <cellStyle name="쉼표 [0] 10 53" xfId="2500"/>
    <cellStyle name="쉼표 [0] 10 54" xfId="2501"/>
    <cellStyle name="쉼표 [0] 10 55" xfId="2502"/>
    <cellStyle name="쉼표 [0] 10 56" xfId="2400"/>
    <cellStyle name="쉼표 [0] 10 57" xfId="2401"/>
    <cellStyle name="쉼표 [0] 10 58" xfId="2402"/>
    <cellStyle name="쉼표 [0] 10 59" xfId="2403"/>
    <cellStyle name="쉼표 [0] 10 6" xfId="538"/>
    <cellStyle name="쉼표 [0] 10 60" xfId="2404"/>
    <cellStyle name="쉼표 [0] 10 61" xfId="2405"/>
    <cellStyle name="쉼표 [0] 10 62" xfId="2406"/>
    <cellStyle name="쉼표 [0] 10 63" xfId="2407"/>
    <cellStyle name="쉼표 [0] 10 64" xfId="2408"/>
    <cellStyle name="쉼표 [0] 10 65" xfId="2409"/>
    <cellStyle name="쉼표 [0] 10 66" xfId="2410"/>
    <cellStyle name="쉼표 [0] 10 67" xfId="2411"/>
    <cellStyle name="쉼표 [0] 10 68" xfId="2412"/>
    <cellStyle name="쉼표 [0] 10 69" xfId="2413"/>
    <cellStyle name="쉼표 [0] 10 7" xfId="539"/>
    <cellStyle name="쉼표 [0] 10 70" xfId="2414"/>
    <cellStyle name="쉼표 [0] 10 71" xfId="2415"/>
    <cellStyle name="쉼표 [0] 10 72" xfId="2420"/>
    <cellStyle name="쉼표 [0] 10 73" xfId="2421"/>
    <cellStyle name="쉼표 [0] 10 74" xfId="2416"/>
    <cellStyle name="쉼표 [0] 10 75" xfId="2417"/>
    <cellStyle name="쉼표 [0] 10 76" xfId="2418"/>
    <cellStyle name="쉼표 [0] 10 77" xfId="2419"/>
    <cellStyle name="쉼표 [0] 10 78" xfId="2503"/>
    <cellStyle name="쉼표 [0] 10 79" xfId="2504"/>
    <cellStyle name="쉼표 [0] 10 8" xfId="540"/>
    <cellStyle name="쉼표 [0] 10 80" xfId="2505"/>
    <cellStyle name="쉼표 [0] 10 81" xfId="2506"/>
    <cellStyle name="쉼표 [0] 10 82" xfId="2507"/>
    <cellStyle name="쉼표 [0] 10 83" xfId="2508"/>
    <cellStyle name="쉼표 [0] 10 84" xfId="2509"/>
    <cellStyle name="쉼표 [0] 10 85" xfId="2510"/>
    <cellStyle name="쉼표 [0] 10 86" xfId="2511"/>
    <cellStyle name="쉼표 [0] 10 87" xfId="2512"/>
    <cellStyle name="쉼표 [0] 10 88" xfId="2513"/>
    <cellStyle name="쉼표 [0] 10 89" xfId="2514"/>
    <cellStyle name="쉼표 [0] 10 9" xfId="541"/>
    <cellStyle name="쉼표 [0] 10 90" xfId="3166"/>
    <cellStyle name="쉼표 [0] 10 91" xfId="3167"/>
    <cellStyle name="쉼표 [0] 10 92" xfId="3168"/>
    <cellStyle name="쉼표 [0] 10 93" xfId="3169"/>
    <cellStyle name="쉼표 [0] 10 94" xfId="3170"/>
    <cellStyle name="쉼표 [0] 10 95" xfId="3171"/>
    <cellStyle name="쉼표 [0] 10 96" xfId="3172"/>
    <cellStyle name="쉼표 [0] 10 97" xfId="3173"/>
    <cellStyle name="쉼표 [0] 10 98" xfId="3174"/>
    <cellStyle name="쉼표 [0] 10 99" xfId="3175"/>
    <cellStyle name="쉼표 [0] 11" xfId="3176"/>
    <cellStyle name="쉼표 [0] 11 10" xfId="542"/>
    <cellStyle name="쉼표 [0] 11 100" xfId="2515"/>
    <cellStyle name="쉼표 [0] 11 101" xfId="3177"/>
    <cellStyle name="쉼표 [0] 11 102" xfId="3178"/>
    <cellStyle name="쉼표 [0] 11 103" xfId="3179"/>
    <cellStyle name="쉼표 [0] 11 104" xfId="3180"/>
    <cellStyle name="쉼표 [0] 11 105" xfId="3181"/>
    <cellStyle name="쉼표 [0] 11 106" xfId="3182"/>
    <cellStyle name="쉼표 [0] 11 107" xfId="3183"/>
    <cellStyle name="쉼표 [0] 11 108" xfId="3184"/>
    <cellStyle name="쉼표 [0] 11 109" xfId="3185"/>
    <cellStyle name="쉼표 [0] 11 11" xfId="543"/>
    <cellStyle name="쉼표 [0] 11 110" xfId="3186"/>
    <cellStyle name="쉼표 [0] 11 111" xfId="3187"/>
    <cellStyle name="쉼표 [0] 11 112" xfId="3188"/>
    <cellStyle name="쉼표 [0] 11 113" xfId="3189"/>
    <cellStyle name="쉼표 [0] 11 114" xfId="3190"/>
    <cellStyle name="쉼표 [0] 11 115" xfId="3191"/>
    <cellStyle name="쉼표 [0] 11 116" xfId="3192"/>
    <cellStyle name="쉼표 [0] 11 117" xfId="3193"/>
    <cellStyle name="쉼표 [0] 11 118" xfId="3194"/>
    <cellStyle name="쉼표 [0] 11 119" xfId="3195"/>
    <cellStyle name="쉼표 [0] 11 12" xfId="544"/>
    <cellStyle name="쉼표 [0] 11 120" xfId="3196"/>
    <cellStyle name="쉼표 [0] 11 121" xfId="3197"/>
    <cellStyle name="쉼표 [0] 11 122" xfId="3198"/>
    <cellStyle name="쉼표 [0] 11 123" xfId="3199"/>
    <cellStyle name="쉼표 [0] 11 124" xfId="3200"/>
    <cellStyle name="쉼표 [0] 11 125" xfId="3201"/>
    <cellStyle name="쉼표 [0] 11 126" xfId="3202"/>
    <cellStyle name="쉼표 [0] 11 127" xfId="3203"/>
    <cellStyle name="쉼표 [0] 11 128" xfId="3204"/>
    <cellStyle name="쉼표 [0] 11 129" xfId="3205"/>
    <cellStyle name="쉼표 [0] 11 13" xfId="545"/>
    <cellStyle name="쉼표 [0] 11 130" xfId="3206"/>
    <cellStyle name="쉼표 [0] 11 131" xfId="3207"/>
    <cellStyle name="쉼표 [0] 11 132" xfId="3208"/>
    <cellStyle name="쉼표 [0] 11 133" xfId="3209"/>
    <cellStyle name="쉼표 [0] 11 134" xfId="3210"/>
    <cellStyle name="쉼표 [0] 11 135" xfId="3211"/>
    <cellStyle name="쉼표 [0] 11 136" xfId="3212"/>
    <cellStyle name="쉼표 [0] 11 137" xfId="3213"/>
    <cellStyle name="쉼표 [0] 11 138" xfId="3214"/>
    <cellStyle name="쉼표 [0] 11 139" xfId="3215"/>
    <cellStyle name="쉼표 [0] 11 14" xfId="546"/>
    <cellStyle name="쉼표 [0] 11 140" xfId="3216"/>
    <cellStyle name="쉼표 [0] 11 141" xfId="3217"/>
    <cellStyle name="쉼표 [0] 11 142" xfId="3218"/>
    <cellStyle name="쉼표 [0] 11 143" xfId="3219"/>
    <cellStyle name="쉼표 [0] 11 144" xfId="3220"/>
    <cellStyle name="쉼표 [0] 11 145" xfId="3221"/>
    <cellStyle name="쉼표 [0] 11 146" xfId="3222"/>
    <cellStyle name="쉼표 [0] 11 147" xfId="3223"/>
    <cellStyle name="쉼표 [0] 11 148" xfId="3224"/>
    <cellStyle name="쉼표 [0] 11 149" xfId="3225"/>
    <cellStyle name="쉼표 [0] 11 15" xfId="547"/>
    <cellStyle name="쉼표 [0] 11 150" xfId="3226"/>
    <cellStyle name="쉼표 [0] 11 151" xfId="3227"/>
    <cellStyle name="쉼표 [0] 11 152" xfId="3228"/>
    <cellStyle name="쉼표 [0] 11 153" xfId="3229"/>
    <cellStyle name="쉼표 [0] 11 154" xfId="3230"/>
    <cellStyle name="쉼표 [0] 11 16" xfId="548"/>
    <cellStyle name="쉼표 [0] 11 17" xfId="549"/>
    <cellStyle name="쉼표 [0] 11 18" xfId="550"/>
    <cellStyle name="쉼표 [0] 11 19" xfId="551"/>
    <cellStyle name="쉼표 [0] 11 2" xfId="552"/>
    <cellStyle name="쉼표 [0] 11 20" xfId="553"/>
    <cellStyle name="쉼표 [0] 11 21" xfId="554"/>
    <cellStyle name="쉼표 [0] 11 22" xfId="555"/>
    <cellStyle name="쉼표 [0] 11 23" xfId="556"/>
    <cellStyle name="쉼표 [0] 11 24" xfId="557"/>
    <cellStyle name="쉼표 [0] 11 25" xfId="558"/>
    <cellStyle name="쉼표 [0] 11 26" xfId="559"/>
    <cellStyle name="쉼표 [0] 11 27" xfId="560"/>
    <cellStyle name="쉼표 [0] 11 28" xfId="561"/>
    <cellStyle name="쉼표 [0] 11 29" xfId="562"/>
    <cellStyle name="쉼표 [0] 11 3" xfId="563"/>
    <cellStyle name="쉼표 [0] 11 30" xfId="564"/>
    <cellStyle name="쉼표 [0] 11 31" xfId="565"/>
    <cellStyle name="쉼표 [0] 11 32" xfId="566"/>
    <cellStyle name="쉼표 [0] 11 33" xfId="567"/>
    <cellStyle name="쉼표 [0] 11 34" xfId="568"/>
    <cellStyle name="쉼표 [0] 11 35" xfId="569"/>
    <cellStyle name="쉼표 [0] 11 36" xfId="570"/>
    <cellStyle name="쉼표 [0] 11 37" xfId="571"/>
    <cellStyle name="쉼표 [0] 11 38" xfId="572"/>
    <cellStyle name="쉼표 [0] 11 39" xfId="573"/>
    <cellStyle name="쉼표 [0] 11 4" xfId="574"/>
    <cellStyle name="쉼표 [0] 11 40" xfId="575"/>
    <cellStyle name="쉼표 [0] 11 41" xfId="576"/>
    <cellStyle name="쉼표 [0] 11 42" xfId="577"/>
    <cellStyle name="쉼표 [0] 11 43" xfId="578"/>
    <cellStyle name="쉼표 [0] 11 44" xfId="579"/>
    <cellStyle name="쉼표 [0] 11 45" xfId="580"/>
    <cellStyle name="쉼표 [0] 11 46" xfId="581"/>
    <cellStyle name="쉼표 [0] 11 47" xfId="582"/>
    <cellStyle name="쉼표 [0] 11 48" xfId="583"/>
    <cellStyle name="쉼표 [0] 11 49" xfId="584"/>
    <cellStyle name="쉼표 [0] 11 5" xfId="585"/>
    <cellStyle name="쉼표 [0] 11 50" xfId="586"/>
    <cellStyle name="쉼표 [0] 11 51" xfId="587"/>
    <cellStyle name="쉼표 [0] 11 52" xfId="588"/>
    <cellStyle name="쉼표 [0] 11 53" xfId="589"/>
    <cellStyle name="쉼표 [0] 11 54" xfId="590"/>
    <cellStyle name="쉼표 [0] 11 55" xfId="591"/>
    <cellStyle name="쉼표 [0] 11 56" xfId="592"/>
    <cellStyle name="쉼표 [0] 11 57" xfId="593"/>
    <cellStyle name="쉼표 [0] 11 58" xfId="594"/>
    <cellStyle name="쉼표 [0] 11 59" xfId="595"/>
    <cellStyle name="쉼표 [0] 11 6" xfId="596"/>
    <cellStyle name="쉼표 [0] 11 60" xfId="597"/>
    <cellStyle name="쉼표 [0] 11 61" xfId="598"/>
    <cellStyle name="쉼표 [0] 11 62" xfId="2516"/>
    <cellStyle name="쉼표 [0] 11 63" xfId="2517"/>
    <cellStyle name="쉼표 [0] 11 64" xfId="2518"/>
    <cellStyle name="쉼표 [0] 11 65" xfId="2519"/>
    <cellStyle name="쉼표 [0] 11 66" xfId="2520"/>
    <cellStyle name="쉼표 [0] 11 67" xfId="2521"/>
    <cellStyle name="쉼표 [0] 11 68" xfId="2522"/>
    <cellStyle name="쉼표 [0] 11 69" xfId="2523"/>
    <cellStyle name="쉼표 [0] 11 7" xfId="599"/>
    <cellStyle name="쉼표 [0] 11 70" xfId="2524"/>
    <cellStyle name="쉼표 [0] 11 71" xfId="2525"/>
    <cellStyle name="쉼표 [0] 11 72" xfId="2526"/>
    <cellStyle name="쉼표 [0] 11 73" xfId="2527"/>
    <cellStyle name="쉼표 [0] 11 74" xfId="2528"/>
    <cellStyle name="쉼표 [0] 11 75" xfId="2529"/>
    <cellStyle name="쉼표 [0] 11 76" xfId="2530"/>
    <cellStyle name="쉼표 [0] 11 77" xfId="2531"/>
    <cellStyle name="쉼표 [0] 11 78" xfId="2532"/>
    <cellStyle name="쉼표 [0] 11 79" xfId="2533"/>
    <cellStyle name="쉼표 [0] 11 8" xfId="600"/>
    <cellStyle name="쉼표 [0] 11 80" xfId="2534"/>
    <cellStyle name="쉼표 [0] 11 81" xfId="2535"/>
    <cellStyle name="쉼표 [0] 11 82" xfId="2536"/>
    <cellStyle name="쉼표 [0] 11 83" xfId="2537"/>
    <cellStyle name="쉼표 [0] 11 84" xfId="2538"/>
    <cellStyle name="쉼표 [0] 11 85" xfId="2539"/>
    <cellStyle name="쉼표 [0] 11 86" xfId="2540"/>
    <cellStyle name="쉼표 [0] 11 87" xfId="2541"/>
    <cellStyle name="쉼표 [0] 11 88" xfId="2542"/>
    <cellStyle name="쉼표 [0] 11 89" xfId="2543"/>
    <cellStyle name="쉼표 [0] 11 9" xfId="601"/>
    <cellStyle name="쉼표 [0] 11 90" xfId="2544"/>
    <cellStyle name="쉼표 [0] 11 91" xfId="2545"/>
    <cellStyle name="쉼표 [0] 11 92" xfId="2546"/>
    <cellStyle name="쉼표 [0] 11 93" xfId="2547"/>
    <cellStyle name="쉼표 [0] 11 94" xfId="2548"/>
    <cellStyle name="쉼표 [0] 11 95" xfId="2549"/>
    <cellStyle name="쉼표 [0] 11 96" xfId="2550"/>
    <cellStyle name="쉼표 [0] 11 97" xfId="2551"/>
    <cellStyle name="쉼표 [0] 11 98" xfId="2552"/>
    <cellStyle name="쉼표 [0] 11 99" xfId="2553"/>
    <cellStyle name="쉼표 [0] 12" xfId="3231"/>
    <cellStyle name="쉼표 [0] 12 10" xfId="602"/>
    <cellStyle name="쉼표 [0] 12 100" xfId="2554"/>
    <cellStyle name="쉼표 [0] 12 101" xfId="3232"/>
    <cellStyle name="쉼표 [0] 12 102" xfId="3233"/>
    <cellStyle name="쉼표 [0] 12 103" xfId="3234"/>
    <cellStyle name="쉼표 [0] 12 104" xfId="3235"/>
    <cellStyle name="쉼표 [0] 12 105" xfId="3236"/>
    <cellStyle name="쉼표 [0] 12 106" xfId="3237"/>
    <cellStyle name="쉼표 [0] 12 107" xfId="3238"/>
    <cellStyle name="쉼표 [0] 12 108" xfId="3239"/>
    <cellStyle name="쉼표 [0] 12 109" xfId="3240"/>
    <cellStyle name="쉼표 [0] 12 11" xfId="603"/>
    <cellStyle name="쉼표 [0] 12 110" xfId="3241"/>
    <cellStyle name="쉼표 [0] 12 111" xfId="3242"/>
    <cellStyle name="쉼표 [0] 12 112" xfId="3243"/>
    <cellStyle name="쉼표 [0] 12 113" xfId="3244"/>
    <cellStyle name="쉼표 [0] 12 114" xfId="3245"/>
    <cellStyle name="쉼표 [0] 12 115" xfId="3246"/>
    <cellStyle name="쉼표 [0] 12 116" xfId="3247"/>
    <cellStyle name="쉼표 [0] 12 117" xfId="3248"/>
    <cellStyle name="쉼표 [0] 12 118" xfId="3249"/>
    <cellStyle name="쉼표 [0] 12 119" xfId="3250"/>
    <cellStyle name="쉼표 [0] 12 12" xfId="604"/>
    <cellStyle name="쉼표 [0] 12 120" xfId="3251"/>
    <cellStyle name="쉼표 [0] 12 121" xfId="3252"/>
    <cellStyle name="쉼표 [0] 12 122" xfId="3253"/>
    <cellStyle name="쉼표 [0] 12 123" xfId="3254"/>
    <cellStyle name="쉼표 [0] 12 124" xfId="3255"/>
    <cellStyle name="쉼표 [0] 12 125" xfId="3256"/>
    <cellStyle name="쉼표 [0] 12 126" xfId="3257"/>
    <cellStyle name="쉼표 [0] 12 127" xfId="3258"/>
    <cellStyle name="쉼표 [0] 12 128" xfId="3259"/>
    <cellStyle name="쉼표 [0] 12 129" xfId="3260"/>
    <cellStyle name="쉼표 [0] 12 13" xfId="605"/>
    <cellStyle name="쉼표 [0] 12 130" xfId="3261"/>
    <cellStyle name="쉼표 [0] 12 131" xfId="3262"/>
    <cellStyle name="쉼표 [0] 12 132" xfId="3263"/>
    <cellStyle name="쉼표 [0] 12 133" xfId="3264"/>
    <cellStyle name="쉼표 [0] 12 134" xfId="3265"/>
    <cellStyle name="쉼표 [0] 12 135" xfId="3266"/>
    <cellStyle name="쉼표 [0] 12 136" xfId="3267"/>
    <cellStyle name="쉼표 [0] 12 137" xfId="3268"/>
    <cellStyle name="쉼표 [0] 12 138" xfId="3269"/>
    <cellStyle name="쉼표 [0] 12 139" xfId="3270"/>
    <cellStyle name="쉼표 [0] 12 14" xfId="606"/>
    <cellStyle name="쉼표 [0] 12 140" xfId="3271"/>
    <cellStyle name="쉼표 [0] 12 141" xfId="3272"/>
    <cellStyle name="쉼표 [0] 12 142" xfId="3273"/>
    <cellStyle name="쉼표 [0] 12 143" xfId="3274"/>
    <cellStyle name="쉼표 [0] 12 144" xfId="3275"/>
    <cellStyle name="쉼표 [0] 12 145" xfId="3276"/>
    <cellStyle name="쉼표 [0] 12 146" xfId="3277"/>
    <cellStyle name="쉼표 [0] 12 147" xfId="3278"/>
    <cellStyle name="쉼표 [0] 12 148" xfId="3279"/>
    <cellStyle name="쉼표 [0] 12 149" xfId="3280"/>
    <cellStyle name="쉼표 [0] 12 15" xfId="607"/>
    <cellStyle name="쉼표 [0] 12 150" xfId="3281"/>
    <cellStyle name="쉼표 [0] 12 151" xfId="3282"/>
    <cellStyle name="쉼표 [0] 12 152" xfId="3283"/>
    <cellStyle name="쉼표 [0] 12 153" xfId="3284"/>
    <cellStyle name="쉼표 [0] 12 154" xfId="3285"/>
    <cellStyle name="쉼표 [0] 12 16" xfId="608"/>
    <cellStyle name="쉼표 [0] 12 17" xfId="609"/>
    <cellStyle name="쉼표 [0] 12 18" xfId="610"/>
    <cellStyle name="쉼표 [0] 12 19" xfId="611"/>
    <cellStyle name="쉼표 [0] 12 2" xfId="612"/>
    <cellStyle name="쉼표 [0] 12 20" xfId="613"/>
    <cellStyle name="쉼표 [0] 12 21" xfId="614"/>
    <cellStyle name="쉼표 [0] 12 22" xfId="615"/>
    <cellStyle name="쉼표 [0] 12 23" xfId="616"/>
    <cellStyle name="쉼표 [0] 12 24" xfId="617"/>
    <cellStyle name="쉼표 [0] 12 25" xfId="618"/>
    <cellStyle name="쉼표 [0] 12 26" xfId="619"/>
    <cellStyle name="쉼표 [0] 12 27" xfId="620"/>
    <cellStyle name="쉼표 [0] 12 28" xfId="621"/>
    <cellStyle name="쉼표 [0] 12 29" xfId="622"/>
    <cellStyle name="쉼표 [0] 12 3" xfId="623"/>
    <cellStyle name="쉼표 [0] 12 30" xfId="624"/>
    <cellStyle name="쉼표 [0] 12 31" xfId="625"/>
    <cellStyle name="쉼표 [0] 12 32" xfId="626"/>
    <cellStyle name="쉼표 [0] 12 33" xfId="627"/>
    <cellStyle name="쉼표 [0] 12 34" xfId="628"/>
    <cellStyle name="쉼표 [0] 12 35" xfId="629"/>
    <cellStyle name="쉼표 [0] 12 36" xfId="630"/>
    <cellStyle name="쉼표 [0] 12 37" xfId="631"/>
    <cellStyle name="쉼표 [0] 12 38" xfId="632"/>
    <cellStyle name="쉼표 [0] 12 39" xfId="633"/>
    <cellStyle name="쉼표 [0] 12 4" xfId="634"/>
    <cellStyle name="쉼표 [0] 12 40" xfId="635"/>
    <cellStyle name="쉼표 [0] 12 41" xfId="636"/>
    <cellStyle name="쉼표 [0] 12 42" xfId="637"/>
    <cellStyle name="쉼표 [0] 12 43" xfId="638"/>
    <cellStyle name="쉼표 [0] 12 44" xfId="639"/>
    <cellStyle name="쉼표 [0] 12 45" xfId="640"/>
    <cellStyle name="쉼표 [0] 12 46" xfId="641"/>
    <cellStyle name="쉼표 [0] 12 47" xfId="642"/>
    <cellStyle name="쉼표 [0] 12 48" xfId="643"/>
    <cellStyle name="쉼표 [0] 12 49" xfId="644"/>
    <cellStyle name="쉼표 [0] 12 5" xfId="645"/>
    <cellStyle name="쉼표 [0] 12 50" xfId="646"/>
    <cellStyle name="쉼표 [0] 12 51" xfId="647"/>
    <cellStyle name="쉼표 [0] 12 52" xfId="648"/>
    <cellStyle name="쉼표 [0] 12 53" xfId="649"/>
    <cellStyle name="쉼표 [0] 12 54" xfId="650"/>
    <cellStyle name="쉼표 [0] 12 55" xfId="651"/>
    <cellStyle name="쉼표 [0] 12 56" xfId="652"/>
    <cellStyle name="쉼표 [0] 12 57" xfId="653"/>
    <cellStyle name="쉼표 [0] 12 58" xfId="654"/>
    <cellStyle name="쉼표 [0] 12 59" xfId="655"/>
    <cellStyle name="쉼표 [0] 12 6" xfId="656"/>
    <cellStyle name="쉼표 [0] 12 60" xfId="657"/>
    <cellStyle name="쉼표 [0] 12 61" xfId="658"/>
    <cellStyle name="쉼표 [0] 12 62" xfId="2555"/>
    <cellStyle name="쉼표 [0] 12 63" xfId="2556"/>
    <cellStyle name="쉼표 [0] 12 64" xfId="2557"/>
    <cellStyle name="쉼표 [0] 12 65" xfId="2558"/>
    <cellStyle name="쉼표 [0] 12 66" xfId="2559"/>
    <cellStyle name="쉼표 [0] 12 67" xfId="2560"/>
    <cellStyle name="쉼표 [0] 12 68" xfId="2561"/>
    <cellStyle name="쉼표 [0] 12 69" xfId="2562"/>
    <cellStyle name="쉼표 [0] 12 7" xfId="659"/>
    <cellStyle name="쉼표 [0] 12 70" xfId="2563"/>
    <cellStyle name="쉼표 [0] 12 71" xfId="2564"/>
    <cellStyle name="쉼표 [0] 12 72" xfId="2565"/>
    <cellStyle name="쉼표 [0] 12 73" xfId="2566"/>
    <cellStyle name="쉼표 [0] 12 74" xfId="2567"/>
    <cellStyle name="쉼표 [0] 12 75" xfId="2568"/>
    <cellStyle name="쉼표 [0] 12 76" xfId="2569"/>
    <cellStyle name="쉼표 [0] 12 77" xfId="2570"/>
    <cellStyle name="쉼표 [0] 12 78" xfId="2571"/>
    <cellStyle name="쉼표 [0] 12 79" xfId="2572"/>
    <cellStyle name="쉼표 [0] 12 8" xfId="660"/>
    <cellStyle name="쉼표 [0] 12 80" xfId="2573"/>
    <cellStyle name="쉼표 [0] 12 81" xfId="2574"/>
    <cellStyle name="쉼표 [0] 12 82" xfId="2575"/>
    <cellStyle name="쉼표 [0] 12 83" xfId="2576"/>
    <cellStyle name="쉼표 [0] 12 84" xfId="2577"/>
    <cellStyle name="쉼표 [0] 12 85" xfId="2578"/>
    <cellStyle name="쉼표 [0] 12 86" xfId="2579"/>
    <cellStyle name="쉼표 [0] 12 87" xfId="2580"/>
    <cellStyle name="쉼표 [0] 12 88" xfId="2581"/>
    <cellStyle name="쉼표 [0] 12 89" xfId="2582"/>
    <cellStyle name="쉼표 [0] 12 9" xfId="661"/>
    <cellStyle name="쉼표 [0] 12 90" xfId="2583"/>
    <cellStyle name="쉼표 [0] 12 91" xfId="2584"/>
    <cellStyle name="쉼표 [0] 12 92" xfId="2585"/>
    <cellStyle name="쉼표 [0] 12 93" xfId="2586"/>
    <cellStyle name="쉼표 [0] 12 94" xfId="2587"/>
    <cellStyle name="쉼표 [0] 12 95" xfId="2588"/>
    <cellStyle name="쉼표 [0] 12 96" xfId="2589"/>
    <cellStyle name="쉼표 [0] 12 97" xfId="2590"/>
    <cellStyle name="쉼표 [0] 12 98" xfId="2591"/>
    <cellStyle name="쉼표 [0] 12 99" xfId="2592"/>
    <cellStyle name="쉼표 [0] 13" xfId="3286"/>
    <cellStyle name="쉼표 [0] 13 10" xfId="662"/>
    <cellStyle name="쉼표 [0] 13 100" xfId="2593"/>
    <cellStyle name="쉼표 [0] 13 101" xfId="3287"/>
    <cellStyle name="쉼표 [0] 13 102" xfId="3288"/>
    <cellStyle name="쉼표 [0] 13 103" xfId="3289"/>
    <cellStyle name="쉼표 [0] 13 104" xfId="3290"/>
    <cellStyle name="쉼표 [0] 13 105" xfId="3291"/>
    <cellStyle name="쉼표 [0] 13 106" xfId="3292"/>
    <cellStyle name="쉼표 [0] 13 107" xfId="3293"/>
    <cellStyle name="쉼표 [0] 13 108" xfId="3294"/>
    <cellStyle name="쉼표 [0] 13 109" xfId="3295"/>
    <cellStyle name="쉼표 [0] 13 11" xfId="663"/>
    <cellStyle name="쉼표 [0] 13 110" xfId="3296"/>
    <cellStyle name="쉼표 [0] 13 111" xfId="3297"/>
    <cellStyle name="쉼표 [0] 13 112" xfId="3298"/>
    <cellStyle name="쉼표 [0] 13 113" xfId="3299"/>
    <cellStyle name="쉼표 [0] 13 114" xfId="3300"/>
    <cellStyle name="쉼표 [0] 13 115" xfId="3301"/>
    <cellStyle name="쉼표 [0] 13 116" xfId="3302"/>
    <cellStyle name="쉼표 [0] 13 117" xfId="3303"/>
    <cellStyle name="쉼표 [0] 13 118" xfId="3304"/>
    <cellStyle name="쉼표 [0] 13 119" xfId="3305"/>
    <cellStyle name="쉼표 [0] 13 12" xfId="664"/>
    <cellStyle name="쉼표 [0] 13 120" xfId="3306"/>
    <cellStyle name="쉼표 [0] 13 121" xfId="3307"/>
    <cellStyle name="쉼표 [0] 13 122" xfId="3308"/>
    <cellStyle name="쉼표 [0] 13 123" xfId="3309"/>
    <cellStyle name="쉼표 [0] 13 124" xfId="3310"/>
    <cellStyle name="쉼표 [0] 13 125" xfId="3311"/>
    <cellStyle name="쉼표 [0] 13 126" xfId="3312"/>
    <cellStyle name="쉼표 [0] 13 127" xfId="3313"/>
    <cellStyle name="쉼표 [0] 13 128" xfId="3314"/>
    <cellStyle name="쉼표 [0] 13 129" xfId="3315"/>
    <cellStyle name="쉼표 [0] 13 13" xfId="665"/>
    <cellStyle name="쉼표 [0] 13 130" xfId="3316"/>
    <cellStyle name="쉼표 [0] 13 131" xfId="3317"/>
    <cellStyle name="쉼표 [0] 13 132" xfId="3318"/>
    <cellStyle name="쉼표 [0] 13 133" xfId="3319"/>
    <cellStyle name="쉼표 [0] 13 134" xfId="3320"/>
    <cellStyle name="쉼표 [0] 13 135" xfId="3321"/>
    <cellStyle name="쉼표 [0] 13 136" xfId="3322"/>
    <cellStyle name="쉼표 [0] 13 137" xfId="3323"/>
    <cellStyle name="쉼표 [0] 13 138" xfId="3324"/>
    <cellStyle name="쉼표 [0] 13 139" xfId="3325"/>
    <cellStyle name="쉼표 [0] 13 14" xfId="666"/>
    <cellStyle name="쉼표 [0] 13 140" xfId="3326"/>
    <cellStyle name="쉼표 [0] 13 141" xfId="3327"/>
    <cellStyle name="쉼표 [0] 13 142" xfId="3328"/>
    <cellStyle name="쉼표 [0] 13 143" xfId="3329"/>
    <cellStyle name="쉼표 [0] 13 144" xfId="3330"/>
    <cellStyle name="쉼표 [0] 13 145" xfId="3331"/>
    <cellStyle name="쉼표 [0] 13 146" xfId="3332"/>
    <cellStyle name="쉼표 [0] 13 147" xfId="3333"/>
    <cellStyle name="쉼표 [0] 13 148" xfId="3334"/>
    <cellStyle name="쉼표 [0] 13 149" xfId="3335"/>
    <cellStyle name="쉼표 [0] 13 15" xfId="667"/>
    <cellStyle name="쉼표 [0] 13 150" xfId="3336"/>
    <cellStyle name="쉼표 [0] 13 151" xfId="3337"/>
    <cellStyle name="쉼표 [0] 13 152" xfId="3338"/>
    <cellStyle name="쉼표 [0] 13 153" xfId="3339"/>
    <cellStyle name="쉼표 [0] 13 154" xfId="3340"/>
    <cellStyle name="쉼표 [0] 13 16" xfId="668"/>
    <cellStyle name="쉼표 [0] 13 17" xfId="669"/>
    <cellStyle name="쉼표 [0] 13 18" xfId="670"/>
    <cellStyle name="쉼표 [0] 13 19" xfId="671"/>
    <cellStyle name="쉼표 [0] 13 2" xfId="672"/>
    <cellStyle name="쉼표 [0] 13 20" xfId="673"/>
    <cellStyle name="쉼표 [0] 13 21" xfId="674"/>
    <cellStyle name="쉼표 [0] 13 22" xfId="675"/>
    <cellStyle name="쉼표 [0] 13 23" xfId="676"/>
    <cellStyle name="쉼표 [0] 13 24" xfId="677"/>
    <cellStyle name="쉼표 [0] 13 25" xfId="678"/>
    <cellStyle name="쉼표 [0] 13 26" xfId="679"/>
    <cellStyle name="쉼표 [0] 13 27" xfId="680"/>
    <cellStyle name="쉼표 [0] 13 28" xfId="681"/>
    <cellStyle name="쉼표 [0] 13 29" xfId="682"/>
    <cellStyle name="쉼표 [0] 13 3" xfId="683"/>
    <cellStyle name="쉼표 [0] 13 30" xfId="684"/>
    <cellStyle name="쉼표 [0] 13 31" xfId="685"/>
    <cellStyle name="쉼표 [0] 13 32" xfId="686"/>
    <cellStyle name="쉼표 [0] 13 33" xfId="687"/>
    <cellStyle name="쉼표 [0] 13 34" xfId="688"/>
    <cellStyle name="쉼표 [0] 13 35" xfId="689"/>
    <cellStyle name="쉼표 [0] 13 36" xfId="690"/>
    <cellStyle name="쉼표 [0] 13 37" xfId="691"/>
    <cellStyle name="쉼표 [0] 13 38" xfId="692"/>
    <cellStyle name="쉼표 [0] 13 39" xfId="693"/>
    <cellStyle name="쉼표 [0] 13 4" xfId="694"/>
    <cellStyle name="쉼표 [0] 13 40" xfId="695"/>
    <cellStyle name="쉼표 [0] 13 41" xfId="696"/>
    <cellStyle name="쉼표 [0] 13 42" xfId="697"/>
    <cellStyle name="쉼표 [0] 13 43" xfId="698"/>
    <cellStyle name="쉼표 [0] 13 44" xfId="699"/>
    <cellStyle name="쉼표 [0] 13 45" xfId="700"/>
    <cellStyle name="쉼표 [0] 13 46" xfId="701"/>
    <cellStyle name="쉼표 [0] 13 47" xfId="702"/>
    <cellStyle name="쉼표 [0] 13 48" xfId="703"/>
    <cellStyle name="쉼표 [0] 13 49" xfId="704"/>
    <cellStyle name="쉼표 [0] 13 5" xfId="705"/>
    <cellStyle name="쉼표 [0] 13 50" xfId="706"/>
    <cellStyle name="쉼표 [0] 13 51" xfId="707"/>
    <cellStyle name="쉼표 [0] 13 52" xfId="708"/>
    <cellStyle name="쉼표 [0] 13 53" xfId="709"/>
    <cellStyle name="쉼표 [0] 13 54" xfId="710"/>
    <cellStyle name="쉼표 [0] 13 55" xfId="711"/>
    <cellStyle name="쉼표 [0] 13 56" xfId="712"/>
    <cellStyle name="쉼표 [0] 13 57" xfId="713"/>
    <cellStyle name="쉼표 [0] 13 58" xfId="714"/>
    <cellStyle name="쉼표 [0] 13 59" xfId="715"/>
    <cellStyle name="쉼표 [0] 13 6" xfId="716"/>
    <cellStyle name="쉼표 [0] 13 60" xfId="717"/>
    <cellStyle name="쉼표 [0] 13 61" xfId="718"/>
    <cellStyle name="쉼표 [0] 13 62" xfId="2594"/>
    <cellStyle name="쉼표 [0] 13 63" xfId="2595"/>
    <cellStyle name="쉼표 [0] 13 64" xfId="2596"/>
    <cellStyle name="쉼표 [0] 13 65" xfId="2597"/>
    <cellStyle name="쉼표 [0] 13 66" xfId="2598"/>
    <cellStyle name="쉼표 [0] 13 67" xfId="2599"/>
    <cellStyle name="쉼표 [0] 13 68" xfId="2600"/>
    <cellStyle name="쉼표 [0] 13 69" xfId="2601"/>
    <cellStyle name="쉼표 [0] 13 7" xfId="719"/>
    <cellStyle name="쉼표 [0] 13 70" xfId="2602"/>
    <cellStyle name="쉼표 [0] 13 71" xfId="2603"/>
    <cellStyle name="쉼표 [0] 13 72" xfId="2604"/>
    <cellStyle name="쉼표 [0] 13 73" xfId="2605"/>
    <cellStyle name="쉼표 [0] 13 74" xfId="2606"/>
    <cellStyle name="쉼표 [0] 13 75" xfId="2607"/>
    <cellStyle name="쉼표 [0] 13 76" xfId="2608"/>
    <cellStyle name="쉼표 [0] 13 77" xfId="2609"/>
    <cellStyle name="쉼표 [0] 13 78" xfId="2610"/>
    <cellStyle name="쉼표 [0] 13 79" xfId="2611"/>
    <cellStyle name="쉼표 [0] 13 8" xfId="720"/>
    <cellStyle name="쉼표 [0] 13 80" xfId="2612"/>
    <cellStyle name="쉼표 [0] 13 81" xfId="2613"/>
    <cellStyle name="쉼표 [0] 13 82" xfId="2614"/>
    <cellStyle name="쉼표 [0] 13 83" xfId="2615"/>
    <cellStyle name="쉼표 [0] 13 84" xfId="2616"/>
    <cellStyle name="쉼표 [0] 13 85" xfId="2617"/>
    <cellStyle name="쉼표 [0] 13 86" xfId="2618"/>
    <cellStyle name="쉼표 [0] 13 87" xfId="2619"/>
    <cellStyle name="쉼표 [0] 13 88" xfId="2620"/>
    <cellStyle name="쉼표 [0] 13 89" xfId="2621"/>
    <cellStyle name="쉼표 [0] 13 9" xfId="721"/>
    <cellStyle name="쉼표 [0] 13 90" xfId="2622"/>
    <cellStyle name="쉼표 [0] 13 91" xfId="2623"/>
    <cellStyle name="쉼표 [0] 13 92" xfId="2624"/>
    <cellStyle name="쉼표 [0] 13 93" xfId="2625"/>
    <cellStyle name="쉼표 [0] 13 94" xfId="2626"/>
    <cellStyle name="쉼표 [0] 13 95" xfId="2627"/>
    <cellStyle name="쉼표 [0] 13 96" xfId="2628"/>
    <cellStyle name="쉼표 [0] 13 97" xfId="2629"/>
    <cellStyle name="쉼표 [0] 13 98" xfId="2630"/>
    <cellStyle name="쉼표 [0] 13 99" xfId="2631"/>
    <cellStyle name="쉼표 [0] 14 10" xfId="722"/>
    <cellStyle name="쉼표 [0] 14 11" xfId="723"/>
    <cellStyle name="쉼표 [0] 14 12" xfId="724"/>
    <cellStyle name="쉼표 [0] 14 13" xfId="725"/>
    <cellStyle name="쉼표 [0] 14 14" xfId="726"/>
    <cellStyle name="쉼표 [0] 14 15" xfId="727"/>
    <cellStyle name="쉼표 [0] 14 16" xfId="728"/>
    <cellStyle name="쉼표 [0] 14 17" xfId="729"/>
    <cellStyle name="쉼표 [0] 14 18" xfId="730"/>
    <cellStyle name="쉼표 [0] 14 19" xfId="731"/>
    <cellStyle name="쉼표 [0] 14 2" xfId="732"/>
    <cellStyle name="쉼표 [0] 14 20" xfId="733"/>
    <cellStyle name="쉼표 [0] 14 21" xfId="734"/>
    <cellStyle name="쉼표 [0] 14 22" xfId="735"/>
    <cellStyle name="쉼표 [0] 14 23" xfId="736"/>
    <cellStyle name="쉼표 [0] 14 24" xfId="737"/>
    <cellStyle name="쉼표 [0] 14 25" xfId="738"/>
    <cellStyle name="쉼표 [0] 14 26" xfId="739"/>
    <cellStyle name="쉼표 [0] 14 27" xfId="740"/>
    <cellStyle name="쉼표 [0] 14 28" xfId="741"/>
    <cellStyle name="쉼표 [0] 14 29" xfId="742"/>
    <cellStyle name="쉼표 [0] 14 3" xfId="743"/>
    <cellStyle name="쉼표 [0] 14 30" xfId="744"/>
    <cellStyle name="쉼표 [0] 14 31" xfId="745"/>
    <cellStyle name="쉼표 [0] 14 32" xfId="746"/>
    <cellStyle name="쉼표 [0] 14 33" xfId="747"/>
    <cellStyle name="쉼표 [0] 14 34" xfId="748"/>
    <cellStyle name="쉼표 [0] 14 35" xfId="749"/>
    <cellStyle name="쉼표 [0] 14 36" xfId="750"/>
    <cellStyle name="쉼표 [0] 14 37" xfId="751"/>
    <cellStyle name="쉼표 [0] 14 38" xfId="752"/>
    <cellStyle name="쉼표 [0] 14 39" xfId="753"/>
    <cellStyle name="쉼표 [0] 14 4" xfId="754"/>
    <cellStyle name="쉼표 [0] 14 40" xfId="755"/>
    <cellStyle name="쉼표 [0] 14 41" xfId="756"/>
    <cellStyle name="쉼표 [0] 14 42" xfId="757"/>
    <cellStyle name="쉼표 [0] 14 43" xfId="758"/>
    <cellStyle name="쉼표 [0] 14 44" xfId="759"/>
    <cellStyle name="쉼표 [0] 14 45" xfId="760"/>
    <cellStyle name="쉼표 [0] 14 46" xfId="761"/>
    <cellStyle name="쉼표 [0] 14 47" xfId="762"/>
    <cellStyle name="쉼표 [0] 14 48" xfId="763"/>
    <cellStyle name="쉼표 [0] 14 49" xfId="764"/>
    <cellStyle name="쉼표 [0] 14 5" xfId="765"/>
    <cellStyle name="쉼표 [0] 14 50" xfId="766"/>
    <cellStyle name="쉼표 [0] 14 51" xfId="767"/>
    <cellStyle name="쉼표 [0] 14 52" xfId="768"/>
    <cellStyle name="쉼표 [0] 14 6" xfId="769"/>
    <cellStyle name="쉼표 [0] 14 7" xfId="770"/>
    <cellStyle name="쉼표 [0] 14 8" xfId="771"/>
    <cellStyle name="쉼표 [0] 14 9" xfId="772"/>
    <cellStyle name="쉼표 [0] 15 10" xfId="773"/>
    <cellStyle name="쉼표 [0] 15 11" xfId="774"/>
    <cellStyle name="쉼표 [0] 15 12" xfId="775"/>
    <cellStyle name="쉼표 [0] 15 13" xfId="776"/>
    <cellStyle name="쉼표 [0] 15 14" xfId="777"/>
    <cellStyle name="쉼표 [0] 15 15" xfId="778"/>
    <cellStyle name="쉼표 [0] 15 16" xfId="779"/>
    <cellStyle name="쉼표 [0] 15 17" xfId="780"/>
    <cellStyle name="쉼표 [0] 15 18" xfId="781"/>
    <cellStyle name="쉼표 [0] 15 19" xfId="782"/>
    <cellStyle name="쉼표 [0] 15 2" xfId="783"/>
    <cellStyle name="쉼표 [0] 15 20" xfId="784"/>
    <cellStyle name="쉼표 [0] 15 21" xfId="785"/>
    <cellStyle name="쉼표 [0] 15 22" xfId="786"/>
    <cellStyle name="쉼표 [0] 15 23" xfId="787"/>
    <cellStyle name="쉼표 [0] 15 24" xfId="788"/>
    <cellStyle name="쉼표 [0] 15 25" xfId="789"/>
    <cellStyle name="쉼표 [0] 15 26" xfId="790"/>
    <cellStyle name="쉼표 [0] 15 27" xfId="791"/>
    <cellStyle name="쉼표 [0] 15 28" xfId="792"/>
    <cellStyle name="쉼표 [0] 15 29" xfId="793"/>
    <cellStyle name="쉼표 [0] 15 3" xfId="794"/>
    <cellStyle name="쉼표 [0] 15 30" xfId="795"/>
    <cellStyle name="쉼표 [0] 15 31" xfId="796"/>
    <cellStyle name="쉼표 [0] 15 32" xfId="797"/>
    <cellStyle name="쉼표 [0] 15 33" xfId="798"/>
    <cellStyle name="쉼표 [0] 15 34" xfId="799"/>
    <cellStyle name="쉼표 [0] 15 35" xfId="800"/>
    <cellStyle name="쉼표 [0] 15 36" xfId="801"/>
    <cellStyle name="쉼표 [0] 15 37" xfId="802"/>
    <cellStyle name="쉼표 [0] 15 38" xfId="803"/>
    <cellStyle name="쉼표 [0] 15 39" xfId="804"/>
    <cellStyle name="쉼표 [0] 15 4" xfId="805"/>
    <cellStyle name="쉼표 [0] 15 40" xfId="806"/>
    <cellStyle name="쉼표 [0] 15 41" xfId="807"/>
    <cellStyle name="쉼표 [0] 15 42" xfId="808"/>
    <cellStyle name="쉼표 [0] 15 43" xfId="809"/>
    <cellStyle name="쉼표 [0] 15 44" xfId="810"/>
    <cellStyle name="쉼표 [0] 15 45" xfId="811"/>
    <cellStyle name="쉼표 [0] 15 46" xfId="812"/>
    <cellStyle name="쉼표 [0] 15 47" xfId="813"/>
    <cellStyle name="쉼표 [0] 15 48" xfId="814"/>
    <cellStyle name="쉼표 [0] 15 49" xfId="815"/>
    <cellStyle name="쉼표 [0] 15 5" xfId="816"/>
    <cellStyle name="쉼표 [0] 15 50" xfId="817"/>
    <cellStyle name="쉼표 [0] 15 51" xfId="818"/>
    <cellStyle name="쉼표 [0] 15 52" xfId="819"/>
    <cellStyle name="쉼표 [0] 15 6" xfId="820"/>
    <cellStyle name="쉼표 [0] 15 7" xfId="821"/>
    <cellStyle name="쉼표 [0] 15 8" xfId="822"/>
    <cellStyle name="쉼표 [0] 15 9" xfId="823"/>
    <cellStyle name="쉼표 [0] 16 10" xfId="824"/>
    <cellStyle name="쉼표 [0] 16 11" xfId="825"/>
    <cellStyle name="쉼표 [0] 16 12" xfId="826"/>
    <cellStyle name="쉼표 [0] 16 13" xfId="827"/>
    <cellStyle name="쉼표 [0] 16 14" xfId="828"/>
    <cellStyle name="쉼표 [0] 16 15" xfId="829"/>
    <cellStyle name="쉼표 [0] 16 16" xfId="830"/>
    <cellStyle name="쉼표 [0] 16 17" xfId="831"/>
    <cellStyle name="쉼표 [0] 16 18" xfId="832"/>
    <cellStyle name="쉼표 [0] 16 19" xfId="833"/>
    <cellStyle name="쉼표 [0] 16 2" xfId="834"/>
    <cellStyle name="쉼표 [0] 16 20" xfId="835"/>
    <cellStyle name="쉼표 [0] 16 21" xfId="836"/>
    <cellStyle name="쉼표 [0] 16 22" xfId="837"/>
    <cellStyle name="쉼표 [0] 16 23" xfId="838"/>
    <cellStyle name="쉼표 [0] 16 24" xfId="839"/>
    <cellStyle name="쉼표 [0] 16 25" xfId="840"/>
    <cellStyle name="쉼표 [0] 16 26" xfId="841"/>
    <cellStyle name="쉼표 [0] 16 27" xfId="842"/>
    <cellStyle name="쉼표 [0] 16 28" xfId="843"/>
    <cellStyle name="쉼표 [0] 16 29" xfId="844"/>
    <cellStyle name="쉼표 [0] 16 3" xfId="845"/>
    <cellStyle name="쉼표 [0] 16 30" xfId="846"/>
    <cellStyle name="쉼표 [0] 16 31" xfId="847"/>
    <cellStyle name="쉼표 [0] 16 32" xfId="848"/>
    <cellStyle name="쉼표 [0] 16 33" xfId="849"/>
    <cellStyle name="쉼표 [0] 16 34" xfId="850"/>
    <cellStyle name="쉼표 [0] 16 35" xfId="851"/>
    <cellStyle name="쉼표 [0] 16 36" xfId="852"/>
    <cellStyle name="쉼표 [0] 16 37" xfId="853"/>
    <cellStyle name="쉼표 [0] 16 38" xfId="854"/>
    <cellStyle name="쉼표 [0] 16 39" xfId="855"/>
    <cellStyle name="쉼표 [0] 16 4" xfId="856"/>
    <cellStyle name="쉼표 [0] 16 40" xfId="857"/>
    <cellStyle name="쉼표 [0] 16 41" xfId="858"/>
    <cellStyle name="쉼표 [0] 16 42" xfId="859"/>
    <cellStyle name="쉼표 [0] 16 43" xfId="860"/>
    <cellStyle name="쉼표 [0] 16 44" xfId="861"/>
    <cellStyle name="쉼표 [0] 16 45" xfId="862"/>
    <cellStyle name="쉼표 [0] 16 46" xfId="863"/>
    <cellStyle name="쉼표 [0] 16 47" xfId="864"/>
    <cellStyle name="쉼표 [0] 16 48" xfId="865"/>
    <cellStyle name="쉼표 [0] 16 49" xfId="866"/>
    <cellStyle name="쉼표 [0] 16 5" xfId="867"/>
    <cellStyle name="쉼표 [0] 16 50" xfId="868"/>
    <cellStyle name="쉼표 [0] 16 51" xfId="869"/>
    <cellStyle name="쉼표 [0] 16 52" xfId="870"/>
    <cellStyle name="쉼표 [0] 16 6" xfId="871"/>
    <cellStyle name="쉼표 [0] 16 7" xfId="872"/>
    <cellStyle name="쉼표 [0] 16 8" xfId="873"/>
    <cellStyle name="쉼표 [0] 16 9" xfId="874"/>
    <cellStyle name="쉼표 [0] 17" xfId="3341"/>
    <cellStyle name="쉼표 [0] 17 10" xfId="875"/>
    <cellStyle name="쉼표 [0] 17 100" xfId="3342"/>
    <cellStyle name="쉼표 [0] 17 101" xfId="3343"/>
    <cellStyle name="쉼표 [0] 17 102" xfId="3344"/>
    <cellStyle name="쉼표 [0] 17 103" xfId="3345"/>
    <cellStyle name="쉼표 [0] 17 104" xfId="3346"/>
    <cellStyle name="쉼표 [0] 17 105" xfId="3347"/>
    <cellStyle name="쉼표 [0] 17 106" xfId="3348"/>
    <cellStyle name="쉼표 [0] 17 11" xfId="876"/>
    <cellStyle name="쉼표 [0] 17 12" xfId="877"/>
    <cellStyle name="쉼표 [0] 17 13" xfId="878"/>
    <cellStyle name="쉼표 [0] 17 14" xfId="879"/>
    <cellStyle name="쉼표 [0] 17 15" xfId="880"/>
    <cellStyle name="쉼표 [0] 17 16" xfId="881"/>
    <cellStyle name="쉼표 [0] 17 17" xfId="882"/>
    <cellStyle name="쉼표 [0] 17 18" xfId="883"/>
    <cellStyle name="쉼표 [0] 17 19" xfId="884"/>
    <cellStyle name="쉼표 [0] 17 2" xfId="885"/>
    <cellStyle name="쉼표 [0] 17 20" xfId="886"/>
    <cellStyle name="쉼표 [0] 17 21" xfId="887"/>
    <cellStyle name="쉼표 [0] 17 22" xfId="888"/>
    <cellStyle name="쉼표 [0] 17 23" xfId="889"/>
    <cellStyle name="쉼표 [0] 17 24" xfId="890"/>
    <cellStyle name="쉼표 [0] 17 25" xfId="891"/>
    <cellStyle name="쉼표 [0] 17 26" xfId="892"/>
    <cellStyle name="쉼표 [0] 17 27" xfId="893"/>
    <cellStyle name="쉼표 [0] 17 28" xfId="894"/>
    <cellStyle name="쉼표 [0] 17 29" xfId="895"/>
    <cellStyle name="쉼표 [0] 17 3" xfId="896"/>
    <cellStyle name="쉼표 [0] 17 30" xfId="897"/>
    <cellStyle name="쉼표 [0] 17 31" xfId="898"/>
    <cellStyle name="쉼표 [0] 17 32" xfId="899"/>
    <cellStyle name="쉼표 [0] 17 33" xfId="900"/>
    <cellStyle name="쉼표 [0] 17 34" xfId="901"/>
    <cellStyle name="쉼표 [0] 17 35" xfId="902"/>
    <cellStyle name="쉼표 [0] 17 36" xfId="903"/>
    <cellStyle name="쉼표 [0] 17 37" xfId="904"/>
    <cellStyle name="쉼표 [0] 17 38" xfId="905"/>
    <cellStyle name="쉼표 [0] 17 39" xfId="906"/>
    <cellStyle name="쉼표 [0] 17 4" xfId="907"/>
    <cellStyle name="쉼표 [0] 17 40" xfId="908"/>
    <cellStyle name="쉼표 [0] 17 41" xfId="909"/>
    <cellStyle name="쉼표 [0] 17 42" xfId="910"/>
    <cellStyle name="쉼표 [0] 17 43" xfId="911"/>
    <cellStyle name="쉼표 [0] 17 44" xfId="912"/>
    <cellStyle name="쉼표 [0] 17 45" xfId="913"/>
    <cellStyle name="쉼표 [0] 17 46" xfId="914"/>
    <cellStyle name="쉼표 [0] 17 47" xfId="915"/>
    <cellStyle name="쉼표 [0] 17 48" xfId="916"/>
    <cellStyle name="쉼표 [0] 17 49" xfId="917"/>
    <cellStyle name="쉼표 [0] 17 5" xfId="918"/>
    <cellStyle name="쉼표 [0] 17 50" xfId="919"/>
    <cellStyle name="쉼표 [0] 17 51" xfId="2632"/>
    <cellStyle name="쉼표 [0] 17 52" xfId="2633"/>
    <cellStyle name="쉼표 [0] 17 53" xfId="2634"/>
    <cellStyle name="쉼표 [0] 17 54" xfId="2635"/>
    <cellStyle name="쉼표 [0] 17 55" xfId="2636"/>
    <cellStyle name="쉼표 [0] 17 56" xfId="2637"/>
    <cellStyle name="쉼표 [0] 17 57" xfId="2638"/>
    <cellStyle name="쉼표 [0] 17 58" xfId="2639"/>
    <cellStyle name="쉼표 [0] 17 59" xfId="2640"/>
    <cellStyle name="쉼표 [0] 17 6" xfId="920"/>
    <cellStyle name="쉼표 [0] 17 60" xfId="2641"/>
    <cellStyle name="쉼표 [0] 17 61" xfId="2642"/>
    <cellStyle name="쉼표 [0] 17 62" xfId="2643"/>
    <cellStyle name="쉼표 [0] 17 63" xfId="2644"/>
    <cellStyle name="쉼표 [0] 17 64" xfId="2645"/>
    <cellStyle name="쉼표 [0] 17 65" xfId="2646"/>
    <cellStyle name="쉼표 [0] 17 66" xfId="2647"/>
    <cellStyle name="쉼표 [0] 17 67" xfId="2648"/>
    <cellStyle name="쉼표 [0] 17 68" xfId="2649"/>
    <cellStyle name="쉼표 [0] 17 69" xfId="2650"/>
    <cellStyle name="쉼표 [0] 17 7" xfId="921"/>
    <cellStyle name="쉼표 [0] 17 70" xfId="2651"/>
    <cellStyle name="쉼표 [0] 17 71" xfId="2652"/>
    <cellStyle name="쉼표 [0] 17 72" xfId="2653"/>
    <cellStyle name="쉼표 [0] 17 73" xfId="2654"/>
    <cellStyle name="쉼표 [0] 17 74" xfId="2655"/>
    <cellStyle name="쉼표 [0] 17 75" xfId="2656"/>
    <cellStyle name="쉼표 [0] 17 76" xfId="2657"/>
    <cellStyle name="쉼표 [0] 17 77" xfId="2658"/>
    <cellStyle name="쉼표 [0] 17 78" xfId="2659"/>
    <cellStyle name="쉼표 [0] 17 79" xfId="2660"/>
    <cellStyle name="쉼표 [0] 17 8" xfId="922"/>
    <cellStyle name="쉼표 [0] 17 80" xfId="2661"/>
    <cellStyle name="쉼표 [0] 17 81" xfId="2662"/>
    <cellStyle name="쉼표 [0] 17 82" xfId="2663"/>
    <cellStyle name="쉼표 [0] 17 83" xfId="2664"/>
    <cellStyle name="쉼표 [0] 17 84" xfId="2665"/>
    <cellStyle name="쉼표 [0] 17 85" xfId="2666"/>
    <cellStyle name="쉼표 [0] 17 86" xfId="2667"/>
    <cellStyle name="쉼표 [0] 17 87" xfId="2668"/>
    <cellStyle name="쉼표 [0] 17 88" xfId="2669"/>
    <cellStyle name="쉼표 [0] 17 89" xfId="2670"/>
    <cellStyle name="쉼표 [0] 17 9" xfId="923"/>
    <cellStyle name="쉼표 [0] 17 90" xfId="3349"/>
    <cellStyle name="쉼표 [0] 17 91" xfId="3350"/>
    <cellStyle name="쉼표 [0] 17 92" xfId="3351"/>
    <cellStyle name="쉼표 [0] 17 93" xfId="3352"/>
    <cellStyle name="쉼표 [0] 17 94" xfId="3353"/>
    <cellStyle name="쉼표 [0] 17 95" xfId="3354"/>
    <cellStyle name="쉼표 [0] 17 96" xfId="3355"/>
    <cellStyle name="쉼표 [0] 17 97" xfId="3356"/>
    <cellStyle name="쉼표 [0] 17 98" xfId="3357"/>
    <cellStyle name="쉼표 [0] 17 99" xfId="3358"/>
    <cellStyle name="쉼표 [0] 19" xfId="3359"/>
    <cellStyle name="쉼표 [0] 19 10" xfId="924"/>
    <cellStyle name="쉼표 [0] 19 100" xfId="3360"/>
    <cellStyle name="쉼표 [0] 19 101" xfId="3361"/>
    <cellStyle name="쉼표 [0] 19 102" xfId="3362"/>
    <cellStyle name="쉼표 [0] 19 103" xfId="3363"/>
    <cellStyle name="쉼표 [0] 19 104" xfId="3364"/>
    <cellStyle name="쉼표 [0] 19 105" xfId="3365"/>
    <cellStyle name="쉼표 [0] 19 106" xfId="3366"/>
    <cellStyle name="쉼표 [0] 19 11" xfId="925"/>
    <cellStyle name="쉼표 [0] 19 12" xfId="926"/>
    <cellStyle name="쉼표 [0] 19 13" xfId="927"/>
    <cellStyle name="쉼표 [0] 19 14" xfId="928"/>
    <cellStyle name="쉼표 [0] 19 15" xfId="929"/>
    <cellStyle name="쉼표 [0] 19 16" xfId="930"/>
    <cellStyle name="쉼표 [0] 19 17" xfId="931"/>
    <cellStyle name="쉼표 [0] 19 18" xfId="932"/>
    <cellStyle name="쉼표 [0] 19 19" xfId="933"/>
    <cellStyle name="쉼표 [0] 19 2" xfId="934"/>
    <cellStyle name="쉼표 [0] 19 20" xfId="935"/>
    <cellStyle name="쉼표 [0] 19 21" xfId="936"/>
    <cellStyle name="쉼표 [0] 19 22" xfId="937"/>
    <cellStyle name="쉼표 [0] 19 23" xfId="938"/>
    <cellStyle name="쉼표 [0] 19 24" xfId="939"/>
    <cellStyle name="쉼표 [0] 19 25" xfId="940"/>
    <cellStyle name="쉼표 [0] 19 26" xfId="941"/>
    <cellStyle name="쉼표 [0] 19 27" xfId="942"/>
    <cellStyle name="쉼표 [0] 19 28" xfId="943"/>
    <cellStyle name="쉼표 [0] 19 29" xfId="944"/>
    <cellStyle name="쉼표 [0] 19 3" xfId="945"/>
    <cellStyle name="쉼표 [0] 19 30" xfId="946"/>
    <cellStyle name="쉼표 [0] 19 31" xfId="947"/>
    <cellStyle name="쉼표 [0] 19 32" xfId="948"/>
    <cellStyle name="쉼표 [0] 19 33" xfId="949"/>
    <cellStyle name="쉼표 [0] 19 34" xfId="950"/>
    <cellStyle name="쉼표 [0] 19 35" xfId="951"/>
    <cellStyle name="쉼표 [0] 19 36" xfId="952"/>
    <cellStyle name="쉼표 [0] 19 37" xfId="953"/>
    <cellStyle name="쉼표 [0] 19 38" xfId="954"/>
    <cellStyle name="쉼표 [0] 19 39" xfId="955"/>
    <cellStyle name="쉼표 [0] 19 4" xfId="956"/>
    <cellStyle name="쉼표 [0] 19 40" xfId="957"/>
    <cellStyle name="쉼표 [0] 19 41" xfId="958"/>
    <cellStyle name="쉼표 [0] 19 42" xfId="959"/>
    <cellStyle name="쉼표 [0] 19 43" xfId="960"/>
    <cellStyle name="쉼표 [0] 19 44" xfId="961"/>
    <cellStyle name="쉼표 [0] 19 45" xfId="962"/>
    <cellStyle name="쉼표 [0] 19 46" xfId="963"/>
    <cellStyle name="쉼표 [0] 19 47" xfId="964"/>
    <cellStyle name="쉼표 [0] 19 48" xfId="965"/>
    <cellStyle name="쉼표 [0] 19 49" xfId="966"/>
    <cellStyle name="쉼표 [0] 19 5" xfId="967"/>
    <cellStyle name="쉼표 [0] 19 50" xfId="968"/>
    <cellStyle name="쉼표 [0] 19 51" xfId="2671"/>
    <cellStyle name="쉼표 [0] 19 52" xfId="2672"/>
    <cellStyle name="쉼표 [0] 19 53" xfId="2673"/>
    <cellStyle name="쉼표 [0] 19 54" xfId="2674"/>
    <cellStyle name="쉼표 [0] 19 55" xfId="2675"/>
    <cellStyle name="쉼표 [0] 19 56" xfId="2676"/>
    <cellStyle name="쉼표 [0] 19 57" xfId="2677"/>
    <cellStyle name="쉼표 [0] 19 58" xfId="2678"/>
    <cellStyle name="쉼표 [0] 19 59" xfId="2679"/>
    <cellStyle name="쉼표 [0] 19 6" xfId="969"/>
    <cellStyle name="쉼표 [0] 19 60" xfId="2680"/>
    <cellStyle name="쉼표 [0] 19 61" xfId="2681"/>
    <cellStyle name="쉼표 [0] 19 62" xfId="2682"/>
    <cellStyle name="쉼표 [0] 19 63" xfId="2683"/>
    <cellStyle name="쉼표 [0] 19 64" xfId="2684"/>
    <cellStyle name="쉼표 [0] 19 65" xfId="2685"/>
    <cellStyle name="쉼표 [0] 19 66" xfId="2686"/>
    <cellStyle name="쉼표 [0] 19 67" xfId="2687"/>
    <cellStyle name="쉼표 [0] 19 68" xfId="2688"/>
    <cellStyle name="쉼표 [0] 19 69" xfId="2689"/>
    <cellStyle name="쉼표 [0] 19 7" xfId="970"/>
    <cellStyle name="쉼표 [0] 19 70" xfId="2690"/>
    <cellStyle name="쉼표 [0] 19 71" xfId="2691"/>
    <cellStyle name="쉼표 [0] 19 72" xfId="2692"/>
    <cellStyle name="쉼표 [0] 19 73" xfId="2693"/>
    <cellStyle name="쉼표 [0] 19 74" xfId="2694"/>
    <cellStyle name="쉼표 [0] 19 75" xfId="2695"/>
    <cellStyle name="쉼표 [0] 19 76" xfId="2696"/>
    <cellStyle name="쉼표 [0] 19 77" xfId="2697"/>
    <cellStyle name="쉼표 [0] 19 78" xfId="2698"/>
    <cellStyle name="쉼표 [0] 19 79" xfId="2699"/>
    <cellStyle name="쉼표 [0] 19 8" xfId="971"/>
    <cellStyle name="쉼표 [0] 19 80" xfId="2700"/>
    <cellStyle name="쉼표 [0] 19 81" xfId="2701"/>
    <cellStyle name="쉼표 [0] 19 82" xfId="2702"/>
    <cellStyle name="쉼표 [0] 19 83" xfId="2703"/>
    <cellStyle name="쉼표 [0] 19 84" xfId="2704"/>
    <cellStyle name="쉼표 [0] 19 85" xfId="2705"/>
    <cellStyle name="쉼표 [0] 19 86" xfId="2706"/>
    <cellStyle name="쉼표 [0] 19 87" xfId="2707"/>
    <cellStyle name="쉼표 [0] 19 88" xfId="2708"/>
    <cellStyle name="쉼표 [0] 19 89" xfId="2709"/>
    <cellStyle name="쉼표 [0] 19 9" xfId="972"/>
    <cellStyle name="쉼표 [0] 19 90" xfId="3367"/>
    <cellStyle name="쉼표 [0] 19 91" xfId="3368"/>
    <cellStyle name="쉼표 [0] 19 92" xfId="3369"/>
    <cellStyle name="쉼표 [0] 19 93" xfId="3370"/>
    <cellStyle name="쉼표 [0] 19 94" xfId="3371"/>
    <cellStyle name="쉼표 [0] 19 95" xfId="3372"/>
    <cellStyle name="쉼표 [0] 19 96" xfId="3373"/>
    <cellStyle name="쉼표 [0] 19 97" xfId="3374"/>
    <cellStyle name="쉼표 [0] 19 98" xfId="3375"/>
    <cellStyle name="쉼표 [0] 19 99" xfId="3376"/>
    <cellStyle name="쉼표 [0] 2" xfId="3377"/>
    <cellStyle name="쉼표 [0] 2 2" xfId="973"/>
    <cellStyle name="쉼표 [0] 2 2 10" xfId="974"/>
    <cellStyle name="쉼표 [0] 2 2 100" xfId="2710"/>
    <cellStyle name="쉼표 [0] 2 2 101" xfId="2711"/>
    <cellStyle name="쉼표 [0] 2 2 102" xfId="2712"/>
    <cellStyle name="쉼표 [0] 2 2 103" xfId="2713"/>
    <cellStyle name="쉼표 [0] 2 2 104" xfId="2714"/>
    <cellStyle name="쉼표 [0] 2 2 105" xfId="2715"/>
    <cellStyle name="쉼표 [0] 2 2 106" xfId="2716"/>
    <cellStyle name="쉼표 [0] 2 2 107" xfId="2717"/>
    <cellStyle name="쉼표 [0] 2 2 108" xfId="2718"/>
    <cellStyle name="쉼표 [0] 2 2 109" xfId="2719"/>
    <cellStyle name="쉼표 [0] 2 2 11" xfId="975"/>
    <cellStyle name="쉼표 [0] 2 2 110" xfId="2720"/>
    <cellStyle name="쉼표 [0] 2 2 111" xfId="2721"/>
    <cellStyle name="쉼표 [0] 2 2 112" xfId="2722"/>
    <cellStyle name="쉼표 [0] 2 2 113" xfId="2723"/>
    <cellStyle name="쉼표 [0] 2 2 114" xfId="2724"/>
    <cellStyle name="쉼표 [0] 2 2 115" xfId="2725"/>
    <cellStyle name="쉼표 [0] 2 2 116" xfId="2986"/>
    <cellStyle name="쉼표 [0] 2 2 117" xfId="3378"/>
    <cellStyle name="쉼표 [0] 2 2 118" xfId="3379"/>
    <cellStyle name="쉼표 [0] 2 2 119" xfId="3380"/>
    <cellStyle name="쉼표 [0] 2 2 12" xfId="976"/>
    <cellStyle name="쉼표 [0] 2 2 120" xfId="3381"/>
    <cellStyle name="쉼표 [0] 2 2 121" xfId="3382"/>
    <cellStyle name="쉼표 [0] 2 2 122" xfId="3383"/>
    <cellStyle name="쉼표 [0] 2 2 123" xfId="3384"/>
    <cellStyle name="쉼표 [0] 2 2 124" xfId="3385"/>
    <cellStyle name="쉼표 [0] 2 2 125" xfId="3386"/>
    <cellStyle name="쉼표 [0] 2 2 126" xfId="3387"/>
    <cellStyle name="쉼표 [0] 2 2 127" xfId="3388"/>
    <cellStyle name="쉼표 [0] 2 2 128" xfId="3389"/>
    <cellStyle name="쉼표 [0] 2 2 129" xfId="3390"/>
    <cellStyle name="쉼표 [0] 2 2 13" xfId="977"/>
    <cellStyle name="쉼표 [0] 2 2 130" xfId="3391"/>
    <cellStyle name="쉼표 [0] 2 2 131" xfId="3392"/>
    <cellStyle name="쉼표 [0] 2 2 132" xfId="3393"/>
    <cellStyle name="쉼표 [0] 2 2 133" xfId="3394"/>
    <cellStyle name="쉼표 [0] 2 2 134" xfId="3395"/>
    <cellStyle name="쉼표 [0] 2 2 135" xfId="3396"/>
    <cellStyle name="쉼표 [0] 2 2 136" xfId="3397"/>
    <cellStyle name="쉼표 [0] 2 2 137" xfId="3398"/>
    <cellStyle name="쉼표 [0] 2 2 138" xfId="3399"/>
    <cellStyle name="쉼표 [0] 2 2 139" xfId="3400"/>
    <cellStyle name="쉼표 [0] 2 2 14" xfId="978"/>
    <cellStyle name="쉼표 [0] 2 2 140" xfId="3401"/>
    <cellStyle name="쉼표 [0] 2 2 141" xfId="3402"/>
    <cellStyle name="쉼표 [0] 2 2 142" xfId="3403"/>
    <cellStyle name="쉼표 [0] 2 2 143" xfId="3404"/>
    <cellStyle name="쉼표 [0] 2 2 144" xfId="3405"/>
    <cellStyle name="쉼표 [0] 2 2 145" xfId="3406"/>
    <cellStyle name="쉼표 [0] 2 2 146" xfId="3407"/>
    <cellStyle name="쉼표 [0] 2 2 147" xfId="3408"/>
    <cellStyle name="쉼표 [0] 2 2 148" xfId="3409"/>
    <cellStyle name="쉼표 [0] 2 2 149" xfId="3410"/>
    <cellStyle name="쉼표 [0] 2 2 15" xfId="979"/>
    <cellStyle name="쉼표 [0] 2 2 150" xfId="3411"/>
    <cellStyle name="쉼표 [0] 2 2 151" xfId="3412"/>
    <cellStyle name="쉼표 [0] 2 2 152" xfId="3413"/>
    <cellStyle name="쉼표 [0] 2 2 153" xfId="3414"/>
    <cellStyle name="쉼표 [0] 2 2 154" xfId="3415"/>
    <cellStyle name="쉼표 [0] 2 2 155" xfId="3416"/>
    <cellStyle name="쉼표 [0] 2 2 156" xfId="3417"/>
    <cellStyle name="쉼표 [0] 2 2 157" xfId="3418"/>
    <cellStyle name="쉼표 [0] 2 2 158" xfId="3419"/>
    <cellStyle name="쉼표 [0] 2 2 159" xfId="3420"/>
    <cellStyle name="쉼표 [0] 2 2 16" xfId="980"/>
    <cellStyle name="쉼표 [0] 2 2 160" xfId="3421"/>
    <cellStyle name="쉼표 [0] 2 2 161" xfId="3422"/>
    <cellStyle name="쉼표 [0] 2 2 162" xfId="3423"/>
    <cellStyle name="쉼표 [0] 2 2 163" xfId="3424"/>
    <cellStyle name="쉼표 [0] 2 2 164" xfId="3425"/>
    <cellStyle name="쉼표 [0] 2 2 165" xfId="3426"/>
    <cellStyle name="쉼표 [0] 2 2 166" xfId="3427"/>
    <cellStyle name="쉼표 [0] 2 2 167" xfId="3428"/>
    <cellStyle name="쉼표 [0] 2 2 168" xfId="3429"/>
    <cellStyle name="쉼표 [0] 2 2 169" xfId="3430"/>
    <cellStyle name="쉼표 [0] 2 2 17" xfId="981"/>
    <cellStyle name="쉼표 [0] 2 2 170" xfId="3431"/>
    <cellStyle name="쉼표 [0] 2 2 171" xfId="3432"/>
    <cellStyle name="쉼표 [0] 2 2 172" xfId="3433"/>
    <cellStyle name="쉼표 [0] 2 2 173" xfId="3434"/>
    <cellStyle name="쉼표 [0] 2 2 174" xfId="3435"/>
    <cellStyle name="쉼표 [0] 2 2 175" xfId="3436"/>
    <cellStyle name="쉼표 [0] 2 2 176" xfId="3437"/>
    <cellStyle name="쉼표 [0] 2 2 177" xfId="3438"/>
    <cellStyle name="쉼표 [0] 2 2 178" xfId="3439"/>
    <cellStyle name="쉼표 [0] 2 2 179" xfId="3440"/>
    <cellStyle name="쉼표 [0] 2 2 18" xfId="982"/>
    <cellStyle name="쉼표 [0] 2 2 180" xfId="3441"/>
    <cellStyle name="쉼표 [0] 2 2 181" xfId="3442"/>
    <cellStyle name="쉼표 [0] 2 2 182" xfId="3443"/>
    <cellStyle name="쉼표 [0] 2 2 183" xfId="3444"/>
    <cellStyle name="쉼표 [0] 2 2 184" xfId="3445"/>
    <cellStyle name="쉼표 [0] 2 2 19" xfId="983"/>
    <cellStyle name="쉼표 [0] 2 2 2" xfId="984"/>
    <cellStyle name="쉼표 [0] 2 2 20" xfId="985"/>
    <cellStyle name="쉼표 [0] 2 2 21" xfId="986"/>
    <cellStyle name="쉼표 [0] 2 2 22" xfId="987"/>
    <cellStyle name="쉼표 [0] 2 2 23" xfId="988"/>
    <cellStyle name="쉼표 [0] 2 2 24" xfId="989"/>
    <cellStyle name="쉼표 [0] 2 2 25" xfId="990"/>
    <cellStyle name="쉼표 [0] 2 2 26" xfId="991"/>
    <cellStyle name="쉼표 [0] 2 2 27" xfId="992"/>
    <cellStyle name="쉼표 [0] 2 2 28" xfId="993"/>
    <cellStyle name="쉼표 [0] 2 2 29" xfId="994"/>
    <cellStyle name="쉼표 [0] 2 2 3" xfId="995"/>
    <cellStyle name="쉼표 [0] 2 2 30" xfId="996"/>
    <cellStyle name="쉼표 [0] 2 2 31" xfId="997"/>
    <cellStyle name="쉼표 [0] 2 2 32" xfId="998"/>
    <cellStyle name="쉼표 [0] 2 2 33" xfId="999"/>
    <cellStyle name="쉼표 [0] 2 2 34" xfId="1000"/>
    <cellStyle name="쉼표 [0] 2 2 35" xfId="1001"/>
    <cellStyle name="쉼표 [0] 2 2 36" xfId="1002"/>
    <cellStyle name="쉼표 [0] 2 2 37" xfId="1003"/>
    <cellStyle name="쉼표 [0] 2 2 38" xfId="1004"/>
    <cellStyle name="쉼표 [0] 2 2 39" xfId="1005"/>
    <cellStyle name="쉼표 [0] 2 2 4" xfId="1006"/>
    <cellStyle name="쉼표 [0] 2 2 40" xfId="1007"/>
    <cellStyle name="쉼표 [0] 2 2 41" xfId="1008"/>
    <cellStyle name="쉼표 [0] 2 2 42" xfId="1009"/>
    <cellStyle name="쉼표 [0] 2 2 43" xfId="1010"/>
    <cellStyle name="쉼표 [0] 2 2 44" xfId="1011"/>
    <cellStyle name="쉼표 [0] 2 2 45" xfId="1012"/>
    <cellStyle name="쉼표 [0] 2 2 46" xfId="1013"/>
    <cellStyle name="쉼표 [0] 2 2 47" xfId="1014"/>
    <cellStyle name="쉼표 [0] 2 2 47 10" xfId="1015"/>
    <cellStyle name="쉼표 [0] 2 2 47 11" xfId="1016"/>
    <cellStyle name="쉼표 [0] 2 2 47 12" xfId="1017"/>
    <cellStyle name="쉼표 [0] 2 2 47 13" xfId="1018"/>
    <cellStyle name="쉼표 [0] 2 2 47 14" xfId="1019"/>
    <cellStyle name="쉼표 [0] 2 2 47 15" xfId="1020"/>
    <cellStyle name="쉼표 [0] 2 2 47 16" xfId="1021"/>
    <cellStyle name="쉼표 [0] 2 2 47 17" xfId="1022"/>
    <cellStyle name="쉼표 [0] 2 2 47 18" xfId="1023"/>
    <cellStyle name="쉼표 [0] 2 2 47 19" xfId="1024"/>
    <cellStyle name="쉼표 [0] 2 2 47 2" xfId="1025"/>
    <cellStyle name="쉼표 [0] 2 2 47 20" xfId="1026"/>
    <cellStyle name="쉼표 [0] 2 2 47 21" xfId="1027"/>
    <cellStyle name="쉼표 [0] 2 2 47 3" xfId="1028"/>
    <cellStyle name="쉼표 [0] 2 2 47 4" xfId="1029"/>
    <cellStyle name="쉼표 [0] 2 2 47 5" xfId="1030"/>
    <cellStyle name="쉼표 [0] 2 2 47 6" xfId="1031"/>
    <cellStyle name="쉼표 [0] 2 2 47 7" xfId="1032"/>
    <cellStyle name="쉼표 [0] 2 2 47 8" xfId="1033"/>
    <cellStyle name="쉼표 [0] 2 2 47 9" xfId="1034"/>
    <cellStyle name="쉼표 [0] 2 2 48" xfId="1035"/>
    <cellStyle name="쉼표 [0] 2 2 49" xfId="1036"/>
    <cellStyle name="쉼표 [0] 2 2 5" xfId="1037"/>
    <cellStyle name="쉼표 [0] 2 2 50" xfId="1038"/>
    <cellStyle name="쉼표 [0] 2 2 51" xfId="1039"/>
    <cellStyle name="쉼표 [0] 2 2 52" xfId="1040"/>
    <cellStyle name="쉼표 [0] 2 2 53" xfId="1041"/>
    <cellStyle name="쉼표 [0] 2 2 54" xfId="1042"/>
    <cellStyle name="쉼표 [0] 2 2 55" xfId="1043"/>
    <cellStyle name="쉼표 [0] 2 2 56" xfId="1044"/>
    <cellStyle name="쉼표 [0] 2 2 57" xfId="1045"/>
    <cellStyle name="쉼표 [0] 2 2 58" xfId="1046"/>
    <cellStyle name="쉼표 [0] 2 2 59" xfId="1047"/>
    <cellStyle name="쉼표 [0] 2 2 6" xfId="1048"/>
    <cellStyle name="쉼표 [0] 2 2 60" xfId="1049"/>
    <cellStyle name="쉼표 [0] 2 2 61" xfId="1050"/>
    <cellStyle name="쉼표 [0] 2 2 62" xfId="1051"/>
    <cellStyle name="쉼표 [0] 2 2 63" xfId="1052"/>
    <cellStyle name="쉼표 [0] 2 2 64" xfId="1053"/>
    <cellStyle name="쉼표 [0] 2 2 65" xfId="1054"/>
    <cellStyle name="쉼표 [0] 2 2 66" xfId="1055"/>
    <cellStyle name="쉼표 [0] 2 2 67" xfId="1056"/>
    <cellStyle name="쉼표 [0] 2 2 68" xfId="1057"/>
    <cellStyle name="쉼표 [0] 2 2 69" xfId="1058"/>
    <cellStyle name="쉼표 [0] 2 2 7" xfId="1059"/>
    <cellStyle name="쉼표 [0] 2 2 70" xfId="1060"/>
    <cellStyle name="쉼표 [0] 2 2 71" xfId="1061"/>
    <cellStyle name="쉼표 [0] 2 2 72" xfId="1062"/>
    <cellStyle name="쉼표 [0] 2 2 73" xfId="1063"/>
    <cellStyle name="쉼표 [0] 2 2 74" xfId="1064"/>
    <cellStyle name="쉼표 [0] 2 2 75" xfId="1065"/>
    <cellStyle name="쉼표 [0] 2 2 76" xfId="1066"/>
    <cellStyle name="쉼표 [0] 2 2 77" xfId="1067"/>
    <cellStyle name="쉼표 [0] 2 2 77 2" xfId="2987"/>
    <cellStyle name="쉼표 [0] 2 2 78" xfId="1068"/>
    <cellStyle name="쉼표 [0] 2 2 79" xfId="2726"/>
    <cellStyle name="쉼표 [0] 2 2 8" xfId="1069"/>
    <cellStyle name="쉼표 [0] 2 2 80" xfId="2727"/>
    <cellStyle name="쉼표 [0] 2 2 81" xfId="2728"/>
    <cellStyle name="쉼표 [0] 2 2 82" xfId="2729"/>
    <cellStyle name="쉼표 [0] 2 2 83" xfId="2730"/>
    <cellStyle name="쉼표 [0] 2 2 84" xfId="2731"/>
    <cellStyle name="쉼표 [0] 2 2 85" xfId="2732"/>
    <cellStyle name="쉼표 [0] 2 2 86" xfId="2733"/>
    <cellStyle name="쉼표 [0] 2 2 87" xfId="2734"/>
    <cellStyle name="쉼표 [0] 2 2 88" xfId="2735"/>
    <cellStyle name="쉼표 [0] 2 2 89" xfId="2736"/>
    <cellStyle name="쉼표 [0] 2 2 9" xfId="1070"/>
    <cellStyle name="쉼표 [0] 2 2 90" xfId="2737"/>
    <cellStyle name="쉼표 [0] 2 2 91" xfId="2738"/>
    <cellStyle name="쉼표 [0] 2 2 92" xfId="2739"/>
    <cellStyle name="쉼표 [0] 2 2 93" xfId="2740"/>
    <cellStyle name="쉼표 [0] 2 2 94" xfId="2741"/>
    <cellStyle name="쉼표 [0] 2 2 95" xfId="2742"/>
    <cellStyle name="쉼표 [0] 2 2 96" xfId="2743"/>
    <cellStyle name="쉼표 [0] 2 2 97" xfId="2744"/>
    <cellStyle name="쉼표 [0] 2 2 98" xfId="2745"/>
    <cellStyle name="쉼표 [0] 2 2 99" xfId="2746"/>
    <cellStyle name="쉼표 [0] 2 3" xfId="3446"/>
    <cellStyle name="쉼표 [0] 20" xfId="3447"/>
    <cellStyle name="쉼표 [0] 20 10" xfId="1071"/>
    <cellStyle name="쉼표 [0] 20 100" xfId="3448"/>
    <cellStyle name="쉼표 [0] 20 101" xfId="3449"/>
    <cellStyle name="쉼표 [0] 20 102" xfId="3450"/>
    <cellStyle name="쉼표 [0] 20 103" xfId="3451"/>
    <cellStyle name="쉼표 [0] 20 104" xfId="3452"/>
    <cellStyle name="쉼표 [0] 20 105" xfId="3453"/>
    <cellStyle name="쉼표 [0] 20 106" xfId="3454"/>
    <cellStyle name="쉼표 [0] 20 11" xfId="1072"/>
    <cellStyle name="쉼표 [0] 20 12" xfId="1073"/>
    <cellStyle name="쉼표 [0] 20 13" xfId="1074"/>
    <cellStyle name="쉼표 [0] 20 14" xfId="1075"/>
    <cellStyle name="쉼표 [0] 20 15" xfId="1076"/>
    <cellStyle name="쉼표 [0] 20 16" xfId="1077"/>
    <cellStyle name="쉼표 [0] 20 17" xfId="1078"/>
    <cellStyle name="쉼표 [0] 20 18" xfId="1079"/>
    <cellStyle name="쉼표 [0] 20 19" xfId="1080"/>
    <cellStyle name="쉼표 [0] 20 2" xfId="1081"/>
    <cellStyle name="쉼표 [0] 20 20" xfId="1082"/>
    <cellStyle name="쉼표 [0] 20 21" xfId="1083"/>
    <cellStyle name="쉼표 [0] 20 22" xfId="1084"/>
    <cellStyle name="쉼표 [0] 20 23" xfId="1085"/>
    <cellStyle name="쉼표 [0] 20 24" xfId="1086"/>
    <cellStyle name="쉼표 [0] 20 25" xfId="1087"/>
    <cellStyle name="쉼표 [0] 20 26" xfId="1088"/>
    <cellStyle name="쉼표 [0] 20 27" xfId="1089"/>
    <cellStyle name="쉼표 [0] 20 28" xfId="1090"/>
    <cellStyle name="쉼표 [0] 20 29" xfId="1091"/>
    <cellStyle name="쉼표 [0] 20 3" xfId="1092"/>
    <cellStyle name="쉼표 [0] 20 30" xfId="1093"/>
    <cellStyle name="쉼표 [0] 20 31" xfId="1094"/>
    <cellStyle name="쉼표 [0] 20 32" xfId="1095"/>
    <cellStyle name="쉼표 [0] 20 33" xfId="1096"/>
    <cellStyle name="쉼표 [0] 20 34" xfId="1097"/>
    <cellStyle name="쉼표 [0] 20 35" xfId="1098"/>
    <cellStyle name="쉼표 [0] 20 36" xfId="1099"/>
    <cellStyle name="쉼표 [0] 20 37" xfId="1100"/>
    <cellStyle name="쉼표 [0] 20 38" xfId="1101"/>
    <cellStyle name="쉼표 [0] 20 39" xfId="1102"/>
    <cellStyle name="쉼표 [0] 20 4" xfId="1103"/>
    <cellStyle name="쉼표 [0] 20 40" xfId="1104"/>
    <cellStyle name="쉼표 [0] 20 41" xfId="1105"/>
    <cellStyle name="쉼표 [0] 20 42" xfId="1106"/>
    <cellStyle name="쉼표 [0] 20 43" xfId="1107"/>
    <cellStyle name="쉼표 [0] 20 44" xfId="1108"/>
    <cellStyle name="쉼표 [0] 20 45" xfId="1109"/>
    <cellStyle name="쉼표 [0] 20 46" xfId="1110"/>
    <cellStyle name="쉼표 [0] 20 47" xfId="1111"/>
    <cellStyle name="쉼표 [0] 20 48" xfId="1112"/>
    <cellStyle name="쉼표 [0] 20 49" xfId="1113"/>
    <cellStyle name="쉼표 [0] 20 5" xfId="1114"/>
    <cellStyle name="쉼표 [0] 20 50" xfId="1115"/>
    <cellStyle name="쉼표 [0] 20 51" xfId="2747"/>
    <cellStyle name="쉼표 [0] 20 52" xfId="2748"/>
    <cellStyle name="쉼표 [0] 20 53" xfId="2749"/>
    <cellStyle name="쉼표 [0] 20 54" xfId="2750"/>
    <cellStyle name="쉼표 [0] 20 55" xfId="2751"/>
    <cellStyle name="쉼표 [0] 20 56" xfId="2752"/>
    <cellStyle name="쉼표 [0] 20 57" xfId="2753"/>
    <cellStyle name="쉼표 [0] 20 58" xfId="2754"/>
    <cellStyle name="쉼표 [0] 20 59" xfId="2755"/>
    <cellStyle name="쉼표 [0] 20 6" xfId="1116"/>
    <cellStyle name="쉼표 [0] 20 60" xfId="2756"/>
    <cellStyle name="쉼표 [0] 20 61" xfId="2757"/>
    <cellStyle name="쉼표 [0] 20 62" xfId="2758"/>
    <cellStyle name="쉼표 [0] 20 63" xfId="2759"/>
    <cellStyle name="쉼표 [0] 20 64" xfId="2760"/>
    <cellStyle name="쉼표 [0] 20 65" xfId="2761"/>
    <cellStyle name="쉼표 [0] 20 66" xfId="2762"/>
    <cellStyle name="쉼표 [0] 20 67" xfId="2763"/>
    <cellStyle name="쉼표 [0] 20 68" xfId="2764"/>
    <cellStyle name="쉼표 [0] 20 69" xfId="2765"/>
    <cellStyle name="쉼표 [0] 20 7" xfId="1117"/>
    <cellStyle name="쉼표 [0] 20 70" xfId="2766"/>
    <cellStyle name="쉼표 [0] 20 71" xfId="2767"/>
    <cellStyle name="쉼표 [0] 20 72" xfId="2768"/>
    <cellStyle name="쉼표 [0] 20 73" xfId="2769"/>
    <cellStyle name="쉼표 [0] 20 74" xfId="2770"/>
    <cellStyle name="쉼표 [0] 20 75" xfId="2771"/>
    <cellStyle name="쉼표 [0] 20 76" xfId="2772"/>
    <cellStyle name="쉼표 [0] 20 77" xfId="2773"/>
    <cellStyle name="쉼표 [0] 20 78" xfId="2774"/>
    <cellStyle name="쉼표 [0] 20 79" xfId="2775"/>
    <cellStyle name="쉼표 [0] 20 8" xfId="1118"/>
    <cellStyle name="쉼표 [0] 20 80" xfId="2776"/>
    <cellStyle name="쉼표 [0] 20 81" xfId="2777"/>
    <cellStyle name="쉼표 [0] 20 82" xfId="2778"/>
    <cellStyle name="쉼표 [0] 20 83" xfId="2779"/>
    <cellStyle name="쉼표 [0] 20 84" xfId="2780"/>
    <cellStyle name="쉼표 [0] 20 85" xfId="2781"/>
    <cellStyle name="쉼표 [0] 20 86" xfId="2782"/>
    <cellStyle name="쉼표 [0] 20 87" xfId="2783"/>
    <cellStyle name="쉼표 [0] 20 88" xfId="2784"/>
    <cellStyle name="쉼표 [0] 20 89" xfId="2785"/>
    <cellStyle name="쉼표 [0] 20 9" xfId="1119"/>
    <cellStyle name="쉼표 [0] 20 90" xfId="3455"/>
    <cellStyle name="쉼표 [0] 20 91" xfId="3456"/>
    <cellStyle name="쉼표 [0] 20 92" xfId="3457"/>
    <cellStyle name="쉼표 [0] 20 93" xfId="3458"/>
    <cellStyle name="쉼표 [0] 20 94" xfId="3459"/>
    <cellStyle name="쉼표 [0] 20 95" xfId="3460"/>
    <cellStyle name="쉼표 [0] 20 96" xfId="3461"/>
    <cellStyle name="쉼표 [0] 20 97" xfId="3462"/>
    <cellStyle name="쉼표 [0] 20 98" xfId="3463"/>
    <cellStyle name="쉼표 [0] 20 99" xfId="3464"/>
    <cellStyle name="쉼표 [0] 21" xfId="3465"/>
    <cellStyle name="쉼표 [0] 21 10" xfId="1120"/>
    <cellStyle name="쉼표 [0] 21 100" xfId="3466"/>
    <cellStyle name="쉼표 [0] 21 101" xfId="3467"/>
    <cellStyle name="쉼표 [0] 21 102" xfId="3468"/>
    <cellStyle name="쉼표 [0] 21 103" xfId="3469"/>
    <cellStyle name="쉼표 [0] 21 104" xfId="3470"/>
    <cellStyle name="쉼표 [0] 21 105" xfId="3471"/>
    <cellStyle name="쉼표 [0] 21 106" xfId="3472"/>
    <cellStyle name="쉼표 [0] 21 11" xfId="1121"/>
    <cellStyle name="쉼표 [0] 21 12" xfId="1122"/>
    <cellStyle name="쉼표 [0] 21 13" xfId="1123"/>
    <cellStyle name="쉼표 [0] 21 14" xfId="1124"/>
    <cellStyle name="쉼표 [0] 21 15" xfId="1125"/>
    <cellStyle name="쉼표 [0] 21 16" xfId="1126"/>
    <cellStyle name="쉼표 [0] 21 17" xfId="1127"/>
    <cellStyle name="쉼표 [0] 21 18" xfId="1128"/>
    <cellStyle name="쉼표 [0] 21 19" xfId="1129"/>
    <cellStyle name="쉼표 [0] 21 2" xfId="1130"/>
    <cellStyle name="쉼표 [0] 21 20" xfId="1131"/>
    <cellStyle name="쉼표 [0] 21 21" xfId="1132"/>
    <cellStyle name="쉼표 [0] 21 22" xfId="1133"/>
    <cellStyle name="쉼표 [0] 21 23" xfId="1134"/>
    <cellStyle name="쉼표 [0] 21 24" xfId="1135"/>
    <cellStyle name="쉼표 [0] 21 25" xfId="1136"/>
    <cellStyle name="쉼표 [0] 21 26" xfId="1137"/>
    <cellStyle name="쉼표 [0] 21 27" xfId="1138"/>
    <cellStyle name="쉼표 [0] 21 28" xfId="1139"/>
    <cellStyle name="쉼표 [0] 21 29" xfId="1140"/>
    <cellStyle name="쉼표 [0] 21 3" xfId="1141"/>
    <cellStyle name="쉼표 [0] 21 30" xfId="1142"/>
    <cellStyle name="쉼표 [0] 21 31" xfId="1143"/>
    <cellStyle name="쉼표 [0] 21 32" xfId="1144"/>
    <cellStyle name="쉼표 [0] 21 33" xfId="1145"/>
    <cellStyle name="쉼표 [0] 21 34" xfId="1146"/>
    <cellStyle name="쉼표 [0] 21 35" xfId="1147"/>
    <cellStyle name="쉼표 [0] 21 36" xfId="1148"/>
    <cellStyle name="쉼표 [0] 21 37" xfId="1149"/>
    <cellStyle name="쉼표 [0] 21 38" xfId="1150"/>
    <cellStyle name="쉼표 [0] 21 39" xfId="1151"/>
    <cellStyle name="쉼표 [0] 21 4" xfId="1152"/>
    <cellStyle name="쉼표 [0] 21 40" xfId="1153"/>
    <cellStyle name="쉼표 [0] 21 41" xfId="1154"/>
    <cellStyle name="쉼표 [0] 21 42" xfId="1155"/>
    <cellStyle name="쉼표 [0] 21 43" xfId="1156"/>
    <cellStyle name="쉼표 [0] 21 44" xfId="1157"/>
    <cellStyle name="쉼표 [0] 21 45" xfId="1158"/>
    <cellStyle name="쉼표 [0] 21 46" xfId="1159"/>
    <cellStyle name="쉼표 [0] 21 47" xfId="1160"/>
    <cellStyle name="쉼표 [0] 21 48" xfId="1161"/>
    <cellStyle name="쉼표 [0] 21 49" xfId="1162"/>
    <cellStyle name="쉼표 [0] 21 5" xfId="1163"/>
    <cellStyle name="쉼표 [0] 21 50" xfId="1164"/>
    <cellStyle name="쉼표 [0] 21 51" xfId="2786"/>
    <cellStyle name="쉼표 [0] 21 52" xfId="2787"/>
    <cellStyle name="쉼표 [0] 21 53" xfId="2788"/>
    <cellStyle name="쉼표 [0] 21 54" xfId="2789"/>
    <cellStyle name="쉼표 [0] 21 55" xfId="2790"/>
    <cellStyle name="쉼표 [0] 21 56" xfId="2791"/>
    <cellStyle name="쉼표 [0] 21 57" xfId="2792"/>
    <cellStyle name="쉼표 [0] 21 58" xfId="2793"/>
    <cellStyle name="쉼표 [0] 21 59" xfId="2794"/>
    <cellStyle name="쉼표 [0] 21 6" xfId="1165"/>
    <cellStyle name="쉼표 [0] 21 60" xfId="2795"/>
    <cellStyle name="쉼표 [0] 21 61" xfId="2796"/>
    <cellStyle name="쉼표 [0] 21 62" xfId="2797"/>
    <cellStyle name="쉼표 [0] 21 63" xfId="2798"/>
    <cellStyle name="쉼표 [0] 21 64" xfId="2799"/>
    <cellStyle name="쉼표 [0] 21 65" xfId="2800"/>
    <cellStyle name="쉼표 [0] 21 66" xfId="2801"/>
    <cellStyle name="쉼표 [0] 21 67" xfId="2802"/>
    <cellStyle name="쉼표 [0] 21 68" xfId="2803"/>
    <cellStyle name="쉼표 [0] 21 69" xfId="2804"/>
    <cellStyle name="쉼표 [0] 21 7" xfId="1166"/>
    <cellStyle name="쉼표 [0] 21 70" xfId="2805"/>
    <cellStyle name="쉼표 [0] 21 71" xfId="2806"/>
    <cellStyle name="쉼표 [0] 21 72" xfId="2807"/>
    <cellStyle name="쉼표 [0] 21 73" xfId="2808"/>
    <cellStyle name="쉼표 [0] 21 74" xfId="2809"/>
    <cellStyle name="쉼표 [0] 21 75" xfId="2810"/>
    <cellStyle name="쉼표 [0] 21 76" xfId="2811"/>
    <cellStyle name="쉼표 [0] 21 77" xfId="2812"/>
    <cellStyle name="쉼표 [0] 21 78" xfId="2813"/>
    <cellStyle name="쉼표 [0] 21 79" xfId="2814"/>
    <cellStyle name="쉼표 [0] 21 8" xfId="1167"/>
    <cellStyle name="쉼표 [0] 21 80" xfId="2815"/>
    <cellStyle name="쉼표 [0] 21 81" xfId="2816"/>
    <cellStyle name="쉼표 [0] 21 82" xfId="2817"/>
    <cellStyle name="쉼표 [0] 21 83" xfId="2818"/>
    <cellStyle name="쉼표 [0] 21 84" xfId="2819"/>
    <cellStyle name="쉼표 [0] 21 85" xfId="2820"/>
    <cellStyle name="쉼표 [0] 21 86" xfId="2821"/>
    <cellStyle name="쉼표 [0] 21 87" xfId="2822"/>
    <cellStyle name="쉼표 [0] 21 88" xfId="2823"/>
    <cellStyle name="쉼표 [0] 21 89" xfId="2824"/>
    <cellStyle name="쉼표 [0] 21 9" xfId="1168"/>
    <cellStyle name="쉼표 [0] 21 90" xfId="3473"/>
    <cellStyle name="쉼표 [0] 21 91" xfId="3474"/>
    <cellStyle name="쉼표 [0] 21 92" xfId="3475"/>
    <cellStyle name="쉼표 [0] 21 93" xfId="3476"/>
    <cellStyle name="쉼표 [0] 21 94" xfId="3477"/>
    <cellStyle name="쉼표 [0] 21 95" xfId="3478"/>
    <cellStyle name="쉼표 [0] 21 96" xfId="3479"/>
    <cellStyle name="쉼표 [0] 21 97" xfId="3480"/>
    <cellStyle name="쉼표 [0] 21 98" xfId="3481"/>
    <cellStyle name="쉼표 [0] 21 99" xfId="3482"/>
    <cellStyle name="쉼표 [0] 22" xfId="3483"/>
    <cellStyle name="쉼표 [0] 22 10" xfId="1169"/>
    <cellStyle name="쉼표 [0] 22 100" xfId="3484"/>
    <cellStyle name="쉼표 [0] 22 101" xfId="3485"/>
    <cellStyle name="쉼표 [0] 22 102" xfId="3486"/>
    <cellStyle name="쉼표 [0] 22 103" xfId="3487"/>
    <cellStyle name="쉼표 [0] 22 104" xfId="3488"/>
    <cellStyle name="쉼표 [0] 22 105" xfId="3489"/>
    <cellStyle name="쉼표 [0] 22 106" xfId="3490"/>
    <cellStyle name="쉼표 [0] 22 11" xfId="1170"/>
    <cellStyle name="쉼표 [0] 22 12" xfId="1171"/>
    <cellStyle name="쉼표 [0] 22 13" xfId="1172"/>
    <cellStyle name="쉼표 [0] 22 14" xfId="1173"/>
    <cellStyle name="쉼표 [0] 22 15" xfId="1174"/>
    <cellStyle name="쉼표 [0] 22 16" xfId="1175"/>
    <cellStyle name="쉼표 [0] 22 17" xfId="1176"/>
    <cellStyle name="쉼표 [0] 22 18" xfId="1177"/>
    <cellStyle name="쉼표 [0] 22 19" xfId="1178"/>
    <cellStyle name="쉼표 [0] 22 2" xfId="1179"/>
    <cellStyle name="쉼표 [0] 22 20" xfId="1180"/>
    <cellStyle name="쉼표 [0] 22 21" xfId="1181"/>
    <cellStyle name="쉼표 [0] 22 22" xfId="1182"/>
    <cellStyle name="쉼표 [0] 22 23" xfId="1183"/>
    <cellStyle name="쉼표 [0] 22 24" xfId="1184"/>
    <cellStyle name="쉼표 [0] 22 25" xfId="1185"/>
    <cellStyle name="쉼표 [0] 22 26" xfId="1186"/>
    <cellStyle name="쉼표 [0] 22 27" xfId="1187"/>
    <cellStyle name="쉼표 [0] 22 28" xfId="1188"/>
    <cellStyle name="쉼표 [0] 22 29" xfId="1189"/>
    <cellStyle name="쉼표 [0] 22 3" xfId="1190"/>
    <cellStyle name="쉼표 [0] 22 30" xfId="1191"/>
    <cellStyle name="쉼표 [0] 22 31" xfId="1192"/>
    <cellStyle name="쉼표 [0] 22 32" xfId="1193"/>
    <cellStyle name="쉼표 [0] 22 33" xfId="1194"/>
    <cellStyle name="쉼표 [0] 22 34" xfId="1195"/>
    <cellStyle name="쉼표 [0] 22 35" xfId="1196"/>
    <cellStyle name="쉼표 [0] 22 36" xfId="1197"/>
    <cellStyle name="쉼표 [0] 22 37" xfId="1198"/>
    <cellStyle name="쉼표 [0] 22 38" xfId="1199"/>
    <cellStyle name="쉼표 [0] 22 39" xfId="1200"/>
    <cellStyle name="쉼표 [0] 22 4" xfId="1201"/>
    <cellStyle name="쉼표 [0] 22 40" xfId="1202"/>
    <cellStyle name="쉼표 [0] 22 41" xfId="1203"/>
    <cellStyle name="쉼표 [0] 22 42" xfId="1204"/>
    <cellStyle name="쉼표 [0] 22 43" xfId="1205"/>
    <cellStyle name="쉼표 [0] 22 44" xfId="1206"/>
    <cellStyle name="쉼표 [0] 22 45" xfId="1207"/>
    <cellStyle name="쉼표 [0] 22 46" xfId="1208"/>
    <cellStyle name="쉼표 [0] 22 47" xfId="1209"/>
    <cellStyle name="쉼표 [0] 22 48" xfId="1210"/>
    <cellStyle name="쉼표 [0] 22 49" xfId="1211"/>
    <cellStyle name="쉼표 [0] 22 5" xfId="1212"/>
    <cellStyle name="쉼표 [0] 22 50" xfId="1213"/>
    <cellStyle name="쉼표 [0] 22 51" xfId="2825"/>
    <cellStyle name="쉼표 [0] 22 52" xfId="2826"/>
    <cellStyle name="쉼표 [0] 22 53" xfId="2827"/>
    <cellStyle name="쉼표 [0] 22 54" xfId="2828"/>
    <cellStyle name="쉼표 [0] 22 55" xfId="2829"/>
    <cellStyle name="쉼표 [0] 22 56" xfId="2830"/>
    <cellStyle name="쉼표 [0] 22 57" xfId="2831"/>
    <cellStyle name="쉼표 [0] 22 58" xfId="2832"/>
    <cellStyle name="쉼표 [0] 22 59" xfId="2833"/>
    <cellStyle name="쉼표 [0] 22 6" xfId="1214"/>
    <cellStyle name="쉼표 [0] 22 60" xfId="2834"/>
    <cellStyle name="쉼표 [0] 22 61" xfId="2835"/>
    <cellStyle name="쉼표 [0] 22 62" xfId="2836"/>
    <cellStyle name="쉼표 [0] 22 63" xfId="2837"/>
    <cellStyle name="쉼표 [0] 22 64" xfId="2838"/>
    <cellStyle name="쉼표 [0] 22 65" xfId="2839"/>
    <cellStyle name="쉼표 [0] 22 66" xfId="2840"/>
    <cellStyle name="쉼표 [0] 22 67" xfId="2841"/>
    <cellStyle name="쉼표 [0] 22 68" xfId="2842"/>
    <cellStyle name="쉼표 [0] 22 69" xfId="2843"/>
    <cellStyle name="쉼표 [0] 22 7" xfId="1215"/>
    <cellStyle name="쉼표 [0] 22 70" xfId="2844"/>
    <cellStyle name="쉼표 [0] 22 71" xfId="2845"/>
    <cellStyle name="쉼표 [0] 22 72" xfId="2846"/>
    <cellStyle name="쉼표 [0] 22 73" xfId="2847"/>
    <cellStyle name="쉼표 [0] 22 74" xfId="2848"/>
    <cellStyle name="쉼표 [0] 22 75" xfId="2849"/>
    <cellStyle name="쉼표 [0] 22 76" xfId="2850"/>
    <cellStyle name="쉼표 [0] 22 77" xfId="2851"/>
    <cellStyle name="쉼표 [0] 22 78" xfId="2852"/>
    <cellStyle name="쉼표 [0] 22 79" xfId="2853"/>
    <cellStyle name="쉼표 [0] 22 8" xfId="1216"/>
    <cellStyle name="쉼표 [0] 22 80" xfId="2854"/>
    <cellStyle name="쉼표 [0] 22 81" xfId="2855"/>
    <cellStyle name="쉼표 [0] 22 82" xfId="2856"/>
    <cellStyle name="쉼표 [0] 22 83" xfId="2857"/>
    <cellStyle name="쉼표 [0] 22 84" xfId="2858"/>
    <cellStyle name="쉼표 [0] 22 85" xfId="2859"/>
    <cellStyle name="쉼표 [0] 22 86" xfId="2860"/>
    <cellStyle name="쉼표 [0] 22 87" xfId="2861"/>
    <cellStyle name="쉼표 [0] 22 88" xfId="2862"/>
    <cellStyle name="쉼표 [0] 22 89" xfId="2863"/>
    <cellStyle name="쉼표 [0] 22 9" xfId="1217"/>
    <cellStyle name="쉼표 [0] 22 90" xfId="3491"/>
    <cellStyle name="쉼표 [0] 22 91" xfId="3492"/>
    <cellStyle name="쉼표 [0] 22 92" xfId="3493"/>
    <cellStyle name="쉼표 [0] 22 93" xfId="3494"/>
    <cellStyle name="쉼표 [0] 22 94" xfId="3495"/>
    <cellStyle name="쉼표 [0] 22 95" xfId="3496"/>
    <cellStyle name="쉼표 [0] 22 96" xfId="3497"/>
    <cellStyle name="쉼표 [0] 22 97" xfId="3498"/>
    <cellStyle name="쉼표 [0] 22 98" xfId="3499"/>
    <cellStyle name="쉼표 [0] 22 99" xfId="3500"/>
    <cellStyle name="쉼표 [0] 23" xfId="3501"/>
    <cellStyle name="쉼표 [0] 23 10" xfId="1218"/>
    <cellStyle name="쉼표 [0] 23 100" xfId="3502"/>
    <cellStyle name="쉼표 [0] 23 101" xfId="3503"/>
    <cellStyle name="쉼표 [0] 23 102" xfId="3504"/>
    <cellStyle name="쉼표 [0] 23 103" xfId="3505"/>
    <cellStyle name="쉼표 [0] 23 104" xfId="3506"/>
    <cellStyle name="쉼표 [0] 23 105" xfId="3507"/>
    <cellStyle name="쉼표 [0] 23 106" xfId="3508"/>
    <cellStyle name="쉼표 [0] 23 11" xfId="1219"/>
    <cellStyle name="쉼표 [0] 23 12" xfId="1220"/>
    <cellStyle name="쉼표 [0] 23 13" xfId="1221"/>
    <cellStyle name="쉼표 [0] 23 14" xfId="1222"/>
    <cellStyle name="쉼표 [0] 23 15" xfId="1223"/>
    <cellStyle name="쉼표 [0] 23 16" xfId="1224"/>
    <cellStyle name="쉼표 [0] 23 17" xfId="1225"/>
    <cellStyle name="쉼표 [0] 23 18" xfId="1226"/>
    <cellStyle name="쉼표 [0] 23 19" xfId="1227"/>
    <cellStyle name="쉼표 [0] 23 2" xfId="1228"/>
    <cellStyle name="쉼표 [0] 23 20" xfId="1229"/>
    <cellStyle name="쉼표 [0] 23 21" xfId="1230"/>
    <cellStyle name="쉼표 [0] 23 22" xfId="1231"/>
    <cellStyle name="쉼표 [0] 23 23" xfId="1232"/>
    <cellStyle name="쉼표 [0] 23 24" xfId="1233"/>
    <cellStyle name="쉼표 [0] 23 25" xfId="1234"/>
    <cellStyle name="쉼표 [0] 23 26" xfId="1235"/>
    <cellStyle name="쉼표 [0] 23 27" xfId="1236"/>
    <cellStyle name="쉼표 [0] 23 28" xfId="1237"/>
    <cellStyle name="쉼표 [0] 23 29" xfId="1238"/>
    <cellStyle name="쉼표 [0] 23 3" xfId="1239"/>
    <cellStyle name="쉼표 [0] 23 30" xfId="1240"/>
    <cellStyle name="쉼표 [0] 23 31" xfId="1241"/>
    <cellStyle name="쉼표 [0] 23 32" xfId="1242"/>
    <cellStyle name="쉼표 [0] 23 33" xfId="1243"/>
    <cellStyle name="쉼표 [0] 23 34" xfId="1244"/>
    <cellStyle name="쉼표 [0] 23 35" xfId="1245"/>
    <cellStyle name="쉼표 [0] 23 36" xfId="1246"/>
    <cellStyle name="쉼표 [0] 23 37" xfId="1247"/>
    <cellStyle name="쉼표 [0] 23 38" xfId="1248"/>
    <cellStyle name="쉼표 [0] 23 39" xfId="1249"/>
    <cellStyle name="쉼표 [0] 23 4" xfId="1250"/>
    <cellStyle name="쉼표 [0] 23 40" xfId="1251"/>
    <cellStyle name="쉼표 [0] 23 41" xfId="1252"/>
    <cellStyle name="쉼표 [0] 23 42" xfId="1253"/>
    <cellStyle name="쉼표 [0] 23 43" xfId="1254"/>
    <cellStyle name="쉼표 [0] 23 44" xfId="1255"/>
    <cellStyle name="쉼표 [0] 23 45" xfId="1256"/>
    <cellStyle name="쉼표 [0] 23 46" xfId="1257"/>
    <cellStyle name="쉼표 [0] 23 47" xfId="1258"/>
    <cellStyle name="쉼표 [0] 23 48" xfId="1259"/>
    <cellStyle name="쉼표 [0] 23 49" xfId="1260"/>
    <cellStyle name="쉼표 [0] 23 5" xfId="1261"/>
    <cellStyle name="쉼표 [0] 23 50" xfId="1262"/>
    <cellStyle name="쉼표 [0] 23 51" xfId="2864"/>
    <cellStyle name="쉼표 [0] 23 52" xfId="2865"/>
    <cellStyle name="쉼표 [0] 23 53" xfId="2866"/>
    <cellStyle name="쉼표 [0] 23 54" xfId="2867"/>
    <cellStyle name="쉼표 [0] 23 55" xfId="2868"/>
    <cellStyle name="쉼표 [0] 23 56" xfId="2869"/>
    <cellStyle name="쉼표 [0] 23 57" xfId="2870"/>
    <cellStyle name="쉼표 [0] 23 58" xfId="2871"/>
    <cellStyle name="쉼표 [0] 23 59" xfId="2872"/>
    <cellStyle name="쉼표 [0] 23 6" xfId="1263"/>
    <cellStyle name="쉼표 [0] 23 60" xfId="2873"/>
    <cellStyle name="쉼표 [0] 23 61" xfId="2874"/>
    <cellStyle name="쉼표 [0] 23 62" xfId="2875"/>
    <cellStyle name="쉼표 [0] 23 63" xfId="2876"/>
    <cellStyle name="쉼표 [0] 23 64" xfId="2877"/>
    <cellStyle name="쉼표 [0] 23 65" xfId="2878"/>
    <cellStyle name="쉼표 [0] 23 66" xfId="2879"/>
    <cellStyle name="쉼표 [0] 23 67" xfId="2880"/>
    <cellStyle name="쉼표 [0] 23 68" xfId="2881"/>
    <cellStyle name="쉼표 [0] 23 69" xfId="2882"/>
    <cellStyle name="쉼표 [0] 23 7" xfId="1264"/>
    <cellStyle name="쉼표 [0] 23 70" xfId="2883"/>
    <cellStyle name="쉼표 [0] 23 71" xfId="2884"/>
    <cellStyle name="쉼표 [0] 23 72" xfId="2885"/>
    <cellStyle name="쉼표 [0] 23 73" xfId="2886"/>
    <cellStyle name="쉼표 [0] 23 74" xfId="2887"/>
    <cellStyle name="쉼표 [0] 23 75" xfId="2888"/>
    <cellStyle name="쉼표 [0] 23 76" xfId="2889"/>
    <cellStyle name="쉼표 [0] 23 77" xfId="2890"/>
    <cellStyle name="쉼표 [0] 23 78" xfId="2891"/>
    <cellStyle name="쉼표 [0] 23 79" xfId="2892"/>
    <cellStyle name="쉼표 [0] 23 8" xfId="1265"/>
    <cellStyle name="쉼표 [0] 23 80" xfId="2893"/>
    <cellStyle name="쉼표 [0] 23 81" xfId="2894"/>
    <cellStyle name="쉼표 [0] 23 82" xfId="2895"/>
    <cellStyle name="쉼표 [0] 23 83" xfId="2896"/>
    <cellStyle name="쉼표 [0] 23 84" xfId="2897"/>
    <cellStyle name="쉼표 [0] 23 85" xfId="2898"/>
    <cellStyle name="쉼표 [0] 23 86" xfId="2899"/>
    <cellStyle name="쉼표 [0] 23 87" xfId="2900"/>
    <cellStyle name="쉼표 [0] 23 88" xfId="2901"/>
    <cellStyle name="쉼표 [0] 23 89" xfId="2902"/>
    <cellStyle name="쉼표 [0] 23 9" xfId="1266"/>
    <cellStyle name="쉼표 [0] 23 90" xfId="3509"/>
    <cellStyle name="쉼표 [0] 23 91" xfId="3510"/>
    <cellStyle name="쉼표 [0] 23 92" xfId="3511"/>
    <cellStyle name="쉼표 [0] 23 93" xfId="3512"/>
    <cellStyle name="쉼표 [0] 23 94" xfId="3513"/>
    <cellStyle name="쉼표 [0] 23 95" xfId="3514"/>
    <cellStyle name="쉼표 [0] 23 96" xfId="3515"/>
    <cellStyle name="쉼표 [0] 23 97" xfId="3516"/>
    <cellStyle name="쉼표 [0] 23 98" xfId="3517"/>
    <cellStyle name="쉼표 [0] 23 99" xfId="3518"/>
    <cellStyle name="쉼표 [0] 24 10" xfId="1267"/>
    <cellStyle name="쉼표 [0] 24 11" xfId="1268"/>
    <cellStyle name="쉼표 [0] 24 12" xfId="1269"/>
    <cellStyle name="쉼표 [0] 24 13" xfId="1270"/>
    <cellStyle name="쉼표 [0] 24 14" xfId="1271"/>
    <cellStyle name="쉼표 [0] 24 15" xfId="1272"/>
    <cellStyle name="쉼표 [0] 24 16" xfId="1273"/>
    <cellStyle name="쉼표 [0] 24 17" xfId="1274"/>
    <cellStyle name="쉼표 [0] 24 18" xfId="1275"/>
    <cellStyle name="쉼표 [0] 24 19" xfId="1276"/>
    <cellStyle name="쉼표 [0] 24 2" xfId="1277"/>
    <cellStyle name="쉼표 [0] 24 20" xfId="1278"/>
    <cellStyle name="쉼표 [0] 24 21" xfId="1279"/>
    <cellStyle name="쉼표 [0] 24 22" xfId="1280"/>
    <cellStyle name="쉼표 [0] 24 23" xfId="1281"/>
    <cellStyle name="쉼표 [0] 24 24" xfId="1282"/>
    <cellStyle name="쉼표 [0] 24 25" xfId="1283"/>
    <cellStyle name="쉼표 [0] 24 26" xfId="1284"/>
    <cellStyle name="쉼표 [0] 24 27" xfId="1285"/>
    <cellStyle name="쉼표 [0] 24 28" xfId="1286"/>
    <cellStyle name="쉼표 [0] 24 29" xfId="1287"/>
    <cellStyle name="쉼표 [0] 24 3" xfId="1288"/>
    <cellStyle name="쉼표 [0] 24 30" xfId="1289"/>
    <cellStyle name="쉼표 [0] 24 31" xfId="1290"/>
    <cellStyle name="쉼표 [0] 24 32" xfId="1291"/>
    <cellStyle name="쉼표 [0] 24 33" xfId="1292"/>
    <cellStyle name="쉼표 [0] 24 34" xfId="1293"/>
    <cellStyle name="쉼표 [0] 24 35" xfId="1294"/>
    <cellStyle name="쉼표 [0] 24 36" xfId="1295"/>
    <cellStyle name="쉼표 [0] 24 37" xfId="1296"/>
    <cellStyle name="쉼표 [0] 24 38" xfId="1297"/>
    <cellStyle name="쉼표 [0] 24 39" xfId="1298"/>
    <cellStyle name="쉼표 [0] 24 4" xfId="1299"/>
    <cellStyle name="쉼표 [0] 24 40" xfId="1300"/>
    <cellStyle name="쉼표 [0] 24 41" xfId="1301"/>
    <cellStyle name="쉼표 [0] 24 42" xfId="1302"/>
    <cellStyle name="쉼표 [0] 24 43" xfId="1303"/>
    <cellStyle name="쉼표 [0] 24 44" xfId="1304"/>
    <cellStyle name="쉼표 [0] 24 45" xfId="1305"/>
    <cellStyle name="쉼표 [0] 24 46" xfId="1306"/>
    <cellStyle name="쉼표 [0] 24 47" xfId="1307"/>
    <cellStyle name="쉼표 [0] 24 48" xfId="1308"/>
    <cellStyle name="쉼표 [0] 24 49" xfId="1309"/>
    <cellStyle name="쉼표 [0] 24 5" xfId="1310"/>
    <cellStyle name="쉼표 [0] 24 50" xfId="1311"/>
    <cellStyle name="쉼표 [0] 24 6" xfId="1312"/>
    <cellStyle name="쉼표 [0] 24 7" xfId="1313"/>
    <cellStyle name="쉼표 [0] 24 8" xfId="1314"/>
    <cellStyle name="쉼표 [0] 24 9" xfId="1315"/>
    <cellStyle name="쉼표 [0] 25" xfId="3519"/>
    <cellStyle name="쉼표 [0] 25 10" xfId="1316"/>
    <cellStyle name="쉼표 [0] 25 100" xfId="3520"/>
    <cellStyle name="쉼표 [0] 25 101" xfId="3521"/>
    <cellStyle name="쉼표 [0] 25 102" xfId="3522"/>
    <cellStyle name="쉼표 [0] 25 103" xfId="3523"/>
    <cellStyle name="쉼표 [0] 25 104" xfId="3524"/>
    <cellStyle name="쉼표 [0] 25 105" xfId="3525"/>
    <cellStyle name="쉼표 [0] 25 106" xfId="3526"/>
    <cellStyle name="쉼표 [0] 25 11" xfId="1317"/>
    <cellStyle name="쉼표 [0] 25 12" xfId="1318"/>
    <cellStyle name="쉼표 [0] 25 13" xfId="1319"/>
    <cellStyle name="쉼표 [0] 25 14" xfId="1320"/>
    <cellStyle name="쉼표 [0] 25 15" xfId="1321"/>
    <cellStyle name="쉼표 [0] 25 16" xfId="1322"/>
    <cellStyle name="쉼표 [0] 25 17" xfId="1323"/>
    <cellStyle name="쉼표 [0] 25 18" xfId="1324"/>
    <cellStyle name="쉼표 [0] 25 19" xfId="1325"/>
    <cellStyle name="쉼표 [0] 25 2" xfId="1326"/>
    <cellStyle name="쉼표 [0] 25 20" xfId="1327"/>
    <cellStyle name="쉼표 [0] 25 21" xfId="1328"/>
    <cellStyle name="쉼표 [0] 25 22" xfId="1329"/>
    <cellStyle name="쉼표 [0] 25 23" xfId="1330"/>
    <cellStyle name="쉼표 [0] 25 24" xfId="1331"/>
    <cellStyle name="쉼표 [0] 25 25" xfId="1332"/>
    <cellStyle name="쉼표 [0] 25 26" xfId="1333"/>
    <cellStyle name="쉼표 [0] 25 27" xfId="1334"/>
    <cellStyle name="쉼표 [0] 25 28" xfId="1335"/>
    <cellStyle name="쉼표 [0] 25 29" xfId="1336"/>
    <cellStyle name="쉼표 [0] 25 3" xfId="1337"/>
    <cellStyle name="쉼표 [0] 25 30" xfId="1338"/>
    <cellStyle name="쉼표 [0] 25 31" xfId="1339"/>
    <cellStyle name="쉼표 [0] 25 32" xfId="1340"/>
    <cellStyle name="쉼표 [0] 25 33" xfId="1341"/>
    <cellStyle name="쉼표 [0] 25 34" xfId="1342"/>
    <cellStyle name="쉼표 [0] 25 35" xfId="1343"/>
    <cellStyle name="쉼표 [0] 25 36" xfId="1344"/>
    <cellStyle name="쉼표 [0] 25 37" xfId="1345"/>
    <cellStyle name="쉼표 [0] 25 38" xfId="1346"/>
    <cellStyle name="쉼표 [0] 25 39" xfId="1347"/>
    <cellStyle name="쉼표 [0] 25 4" xfId="1348"/>
    <cellStyle name="쉼표 [0] 25 40" xfId="1349"/>
    <cellStyle name="쉼표 [0] 25 41" xfId="1350"/>
    <cellStyle name="쉼표 [0] 25 42" xfId="1351"/>
    <cellStyle name="쉼표 [0] 25 43" xfId="1352"/>
    <cellStyle name="쉼표 [0] 25 44" xfId="1353"/>
    <cellStyle name="쉼표 [0] 25 45" xfId="1354"/>
    <cellStyle name="쉼표 [0] 25 46" xfId="1355"/>
    <cellStyle name="쉼표 [0] 25 47" xfId="1356"/>
    <cellStyle name="쉼표 [0] 25 48" xfId="1357"/>
    <cellStyle name="쉼표 [0] 25 49" xfId="1358"/>
    <cellStyle name="쉼표 [0] 25 5" xfId="1359"/>
    <cellStyle name="쉼표 [0] 25 50" xfId="1360"/>
    <cellStyle name="쉼표 [0] 25 51" xfId="2903"/>
    <cellStyle name="쉼표 [0] 25 52" xfId="2904"/>
    <cellStyle name="쉼표 [0] 25 53" xfId="2905"/>
    <cellStyle name="쉼표 [0] 25 54" xfId="2906"/>
    <cellStyle name="쉼표 [0] 25 55" xfId="2907"/>
    <cellStyle name="쉼표 [0] 25 56" xfId="2908"/>
    <cellStyle name="쉼표 [0] 25 57" xfId="2909"/>
    <cellStyle name="쉼표 [0] 25 58" xfId="2910"/>
    <cellStyle name="쉼표 [0] 25 59" xfId="2911"/>
    <cellStyle name="쉼표 [0] 25 6" xfId="1361"/>
    <cellStyle name="쉼표 [0] 25 60" xfId="2912"/>
    <cellStyle name="쉼표 [0] 25 61" xfId="2913"/>
    <cellStyle name="쉼표 [0] 25 62" xfId="2914"/>
    <cellStyle name="쉼표 [0] 25 63" xfId="2915"/>
    <cellStyle name="쉼표 [0] 25 64" xfId="2916"/>
    <cellStyle name="쉼표 [0] 25 65" xfId="2917"/>
    <cellStyle name="쉼표 [0] 25 66" xfId="2918"/>
    <cellStyle name="쉼표 [0] 25 67" xfId="2919"/>
    <cellStyle name="쉼표 [0] 25 68" xfId="2920"/>
    <cellStyle name="쉼표 [0] 25 69" xfId="2921"/>
    <cellStyle name="쉼표 [0] 25 7" xfId="1362"/>
    <cellStyle name="쉼표 [0] 25 70" xfId="2922"/>
    <cellStyle name="쉼표 [0] 25 71" xfId="2923"/>
    <cellStyle name="쉼표 [0] 25 72" xfId="2924"/>
    <cellStyle name="쉼표 [0] 25 73" xfId="2925"/>
    <cellStyle name="쉼표 [0] 25 74" xfId="2926"/>
    <cellStyle name="쉼표 [0] 25 75" xfId="2927"/>
    <cellStyle name="쉼표 [0] 25 76" xfId="2928"/>
    <cellStyle name="쉼표 [0] 25 77" xfId="2929"/>
    <cellStyle name="쉼표 [0] 25 78" xfId="2930"/>
    <cellStyle name="쉼표 [0] 25 79" xfId="2931"/>
    <cellStyle name="쉼표 [0] 25 8" xfId="1363"/>
    <cellStyle name="쉼표 [0] 25 80" xfId="2932"/>
    <cellStyle name="쉼표 [0] 25 81" xfId="2933"/>
    <cellStyle name="쉼표 [0] 25 82" xfId="2934"/>
    <cellStyle name="쉼표 [0] 25 83" xfId="2935"/>
    <cellStyle name="쉼표 [0] 25 84" xfId="2936"/>
    <cellStyle name="쉼표 [0] 25 85" xfId="2937"/>
    <cellStyle name="쉼표 [0] 25 86" xfId="2938"/>
    <cellStyle name="쉼표 [0] 25 87" xfId="2939"/>
    <cellStyle name="쉼표 [0] 25 88" xfId="2940"/>
    <cellStyle name="쉼표 [0] 25 89" xfId="2941"/>
    <cellStyle name="쉼표 [0] 25 9" xfId="1364"/>
    <cellStyle name="쉼표 [0] 25 90" xfId="3527"/>
    <cellStyle name="쉼표 [0] 25 91" xfId="3528"/>
    <cellStyle name="쉼표 [0] 25 92" xfId="3529"/>
    <cellStyle name="쉼표 [0] 25 93" xfId="3530"/>
    <cellStyle name="쉼표 [0] 25 94" xfId="3531"/>
    <cellStyle name="쉼표 [0] 25 95" xfId="3532"/>
    <cellStyle name="쉼표 [0] 25 96" xfId="3533"/>
    <cellStyle name="쉼표 [0] 25 97" xfId="3534"/>
    <cellStyle name="쉼표 [0] 25 98" xfId="3535"/>
    <cellStyle name="쉼표 [0] 25 99" xfId="3536"/>
    <cellStyle name="쉼표 [0] 28 2" xfId="1365"/>
    <cellStyle name="쉼표 [0] 28 3" xfId="1366"/>
    <cellStyle name="쉼표 [0] 28 4" xfId="1367"/>
    <cellStyle name="쉼표 [0] 28 5" xfId="1368"/>
    <cellStyle name="쉼표 [0] 3" xfId="1369"/>
    <cellStyle name="쉼표 [0] 3 10" xfId="1370"/>
    <cellStyle name="쉼표 [0] 3 11" xfId="1371"/>
    <cellStyle name="쉼표 [0] 3 12" xfId="1372"/>
    <cellStyle name="쉼표 [0] 3 13" xfId="1373"/>
    <cellStyle name="쉼표 [0] 3 14" xfId="1374"/>
    <cellStyle name="쉼표 [0] 3 15" xfId="1375"/>
    <cellStyle name="쉼표 [0] 3 16" xfId="1376"/>
    <cellStyle name="쉼표 [0] 3 17" xfId="1377"/>
    <cellStyle name="쉼표 [0] 3 18" xfId="1378"/>
    <cellStyle name="쉼표 [0] 3 19" xfId="1379"/>
    <cellStyle name="쉼표 [0] 3 2" xfId="1380"/>
    <cellStyle name="쉼표 [0] 3 20" xfId="1381"/>
    <cellStyle name="쉼표 [0] 3 21" xfId="1382"/>
    <cellStyle name="쉼표 [0] 3 22" xfId="1383"/>
    <cellStyle name="쉼표 [0] 3 23" xfId="1384"/>
    <cellStyle name="쉼표 [0] 3 24" xfId="1385"/>
    <cellStyle name="쉼표 [0] 3 25" xfId="1386"/>
    <cellStyle name="쉼표 [0] 3 26" xfId="1387"/>
    <cellStyle name="쉼표 [0] 3 27" xfId="1388"/>
    <cellStyle name="쉼표 [0] 3 28" xfId="1389"/>
    <cellStyle name="쉼표 [0] 3 29" xfId="1390"/>
    <cellStyle name="쉼표 [0] 3 3" xfId="1391"/>
    <cellStyle name="쉼표 [0] 3 30" xfId="1392"/>
    <cellStyle name="쉼표 [0] 3 31" xfId="1393"/>
    <cellStyle name="쉼표 [0] 3 32" xfId="1394"/>
    <cellStyle name="쉼표 [0] 3 33" xfId="1395"/>
    <cellStyle name="쉼표 [0] 3 34" xfId="1396"/>
    <cellStyle name="쉼표 [0] 3 35" xfId="1397"/>
    <cellStyle name="쉼표 [0] 3 36" xfId="1398"/>
    <cellStyle name="쉼표 [0] 3 37" xfId="1399"/>
    <cellStyle name="쉼표 [0] 3 38" xfId="1400"/>
    <cellStyle name="쉼표 [0] 3 39" xfId="1401"/>
    <cellStyle name="쉼표 [0] 3 4" xfId="1402"/>
    <cellStyle name="쉼표 [0] 3 40" xfId="1403"/>
    <cellStyle name="쉼표 [0] 3 41" xfId="1404"/>
    <cellStyle name="쉼표 [0] 3 42" xfId="1405"/>
    <cellStyle name="쉼표 [0] 3 43" xfId="1406"/>
    <cellStyle name="쉼표 [0] 3 43 2" xfId="3644"/>
    <cellStyle name="쉼표 [0] 3 44" xfId="1407"/>
    <cellStyle name="쉼표 [0] 3 45" xfId="1408"/>
    <cellStyle name="쉼표 [0] 3 5" xfId="1409"/>
    <cellStyle name="쉼표 [0] 3 6" xfId="1410"/>
    <cellStyle name="쉼표 [0] 3 7" xfId="1411"/>
    <cellStyle name="쉼표 [0] 3 8" xfId="1412"/>
    <cellStyle name="쉼표 [0] 3 9" xfId="1413"/>
    <cellStyle name="쉼표 [0] 30 10" xfId="1414"/>
    <cellStyle name="쉼표 [0] 30 11" xfId="1415"/>
    <cellStyle name="쉼표 [0] 30 12" xfId="1416"/>
    <cellStyle name="쉼표 [0] 30 13" xfId="1417"/>
    <cellStyle name="쉼표 [0] 30 14" xfId="1418"/>
    <cellStyle name="쉼표 [0] 30 15" xfId="1419"/>
    <cellStyle name="쉼표 [0] 30 16" xfId="1420"/>
    <cellStyle name="쉼표 [0] 30 17" xfId="1421"/>
    <cellStyle name="쉼표 [0] 30 18" xfId="1422"/>
    <cellStyle name="쉼표 [0] 30 19" xfId="1423"/>
    <cellStyle name="쉼표 [0] 30 2" xfId="1424"/>
    <cellStyle name="쉼표 [0] 30 20" xfId="1425"/>
    <cellStyle name="쉼표 [0] 30 21" xfId="1426"/>
    <cellStyle name="쉼표 [0] 30 22" xfId="1427"/>
    <cellStyle name="쉼표 [0] 30 23" xfId="1428"/>
    <cellStyle name="쉼표 [0] 30 24" xfId="1429"/>
    <cellStyle name="쉼표 [0] 30 25" xfId="1430"/>
    <cellStyle name="쉼표 [0] 30 26" xfId="1431"/>
    <cellStyle name="쉼표 [0] 30 27" xfId="1432"/>
    <cellStyle name="쉼표 [0] 30 28" xfId="1433"/>
    <cellStyle name="쉼표 [0] 30 29" xfId="1434"/>
    <cellStyle name="쉼표 [0] 30 3" xfId="1435"/>
    <cellStyle name="쉼표 [0] 30 30" xfId="1436"/>
    <cellStyle name="쉼표 [0] 30 31" xfId="1437"/>
    <cellStyle name="쉼표 [0] 30 32" xfId="1438"/>
    <cellStyle name="쉼표 [0] 30 33" xfId="1439"/>
    <cellStyle name="쉼표 [0] 30 34" xfId="1440"/>
    <cellStyle name="쉼표 [0] 30 35" xfId="1441"/>
    <cellStyle name="쉼표 [0] 30 36" xfId="1442"/>
    <cellStyle name="쉼표 [0] 30 37" xfId="1443"/>
    <cellStyle name="쉼표 [0] 30 38" xfId="1444"/>
    <cellStyle name="쉼표 [0] 30 4" xfId="1445"/>
    <cellStyle name="쉼표 [0] 30 5" xfId="1446"/>
    <cellStyle name="쉼표 [0] 30 6" xfId="1447"/>
    <cellStyle name="쉼표 [0] 30 7" xfId="1448"/>
    <cellStyle name="쉼표 [0] 30 8" xfId="1449"/>
    <cellStyle name="쉼표 [0] 30 9" xfId="1450"/>
    <cellStyle name="쉼표 [0] 31" xfId="3537"/>
    <cellStyle name="쉼표 [0] 31 10" xfId="1451"/>
    <cellStyle name="쉼표 [0] 31 11" xfId="1452"/>
    <cellStyle name="쉼표 [0] 31 12" xfId="1453"/>
    <cellStyle name="쉼표 [0] 31 13" xfId="1454"/>
    <cellStyle name="쉼표 [0] 31 14" xfId="1455"/>
    <cellStyle name="쉼표 [0] 31 15" xfId="1456"/>
    <cellStyle name="쉼표 [0] 31 16" xfId="1457"/>
    <cellStyle name="쉼표 [0] 31 17" xfId="1458"/>
    <cellStyle name="쉼표 [0] 31 18" xfId="1459"/>
    <cellStyle name="쉼표 [0] 31 19" xfId="1460"/>
    <cellStyle name="쉼표 [0] 31 2" xfId="1461"/>
    <cellStyle name="쉼표 [0] 31 20" xfId="1462"/>
    <cellStyle name="쉼표 [0] 31 21" xfId="1463"/>
    <cellStyle name="쉼표 [0] 31 22" xfId="1464"/>
    <cellStyle name="쉼표 [0] 31 23" xfId="1465"/>
    <cellStyle name="쉼표 [0] 31 24" xfId="1466"/>
    <cellStyle name="쉼표 [0] 31 25" xfId="1467"/>
    <cellStyle name="쉼표 [0] 31 26" xfId="1468"/>
    <cellStyle name="쉼표 [0] 31 27" xfId="1469"/>
    <cellStyle name="쉼표 [0] 31 28" xfId="1470"/>
    <cellStyle name="쉼표 [0] 31 29" xfId="1471"/>
    <cellStyle name="쉼표 [0] 31 3" xfId="1472"/>
    <cellStyle name="쉼표 [0] 31 30" xfId="1473"/>
    <cellStyle name="쉼표 [0] 31 31" xfId="1474"/>
    <cellStyle name="쉼표 [0] 31 32" xfId="1475"/>
    <cellStyle name="쉼표 [0] 31 33" xfId="1476"/>
    <cellStyle name="쉼표 [0] 31 34" xfId="1477"/>
    <cellStyle name="쉼표 [0] 31 35" xfId="1478"/>
    <cellStyle name="쉼표 [0] 31 36" xfId="1479"/>
    <cellStyle name="쉼표 [0] 31 37" xfId="1480"/>
    <cellStyle name="쉼표 [0] 31 38" xfId="1481"/>
    <cellStyle name="쉼표 [0] 31 4" xfId="1482"/>
    <cellStyle name="쉼표 [0] 31 5" xfId="1483"/>
    <cellStyle name="쉼표 [0] 31 6" xfId="1484"/>
    <cellStyle name="쉼표 [0] 31 7" xfId="1485"/>
    <cellStyle name="쉼표 [0] 31 8" xfId="1486"/>
    <cellStyle name="쉼표 [0] 31 9" xfId="1487"/>
    <cellStyle name="쉼표 [0] 32" xfId="3538"/>
    <cellStyle name="쉼표 [0] 32 10" xfId="1488"/>
    <cellStyle name="쉼표 [0] 32 100" xfId="3539"/>
    <cellStyle name="쉼표 [0] 32 101" xfId="3540"/>
    <cellStyle name="쉼표 [0] 32 102" xfId="3541"/>
    <cellStyle name="쉼표 [0] 32 103" xfId="3542"/>
    <cellStyle name="쉼표 [0] 32 104" xfId="3543"/>
    <cellStyle name="쉼표 [0] 32 105" xfId="3544"/>
    <cellStyle name="쉼표 [0] 32 106" xfId="3545"/>
    <cellStyle name="쉼표 [0] 32 107" xfId="3546"/>
    <cellStyle name="쉼표 [0] 32 108" xfId="3547"/>
    <cellStyle name="쉼표 [0] 32 109" xfId="3548"/>
    <cellStyle name="쉼표 [0] 32 11" xfId="1489"/>
    <cellStyle name="쉼표 [0] 32 110" xfId="3549"/>
    <cellStyle name="쉼표 [0] 32 111" xfId="3550"/>
    <cellStyle name="쉼표 [0] 32 112" xfId="3551"/>
    <cellStyle name="쉼표 [0] 32 113" xfId="3552"/>
    <cellStyle name="쉼표 [0] 32 114" xfId="3553"/>
    <cellStyle name="쉼표 [0] 32 115" xfId="3554"/>
    <cellStyle name="쉼표 [0] 32 116" xfId="3555"/>
    <cellStyle name="쉼표 [0] 32 117" xfId="3556"/>
    <cellStyle name="쉼표 [0] 32 118" xfId="3557"/>
    <cellStyle name="쉼표 [0] 32 119" xfId="3558"/>
    <cellStyle name="쉼표 [0] 32 12" xfId="1490"/>
    <cellStyle name="쉼표 [0] 32 120" xfId="3559"/>
    <cellStyle name="쉼표 [0] 32 121" xfId="3560"/>
    <cellStyle name="쉼표 [0] 32 122" xfId="3561"/>
    <cellStyle name="쉼표 [0] 32 123" xfId="3562"/>
    <cellStyle name="쉼표 [0] 32 124" xfId="3563"/>
    <cellStyle name="쉼표 [0] 32 125" xfId="3564"/>
    <cellStyle name="쉼표 [0] 32 13" xfId="1491"/>
    <cellStyle name="쉼표 [0] 32 14" xfId="1492"/>
    <cellStyle name="쉼표 [0] 32 15" xfId="1493"/>
    <cellStyle name="쉼표 [0] 32 16" xfId="1494"/>
    <cellStyle name="쉼표 [0] 32 17" xfId="1495"/>
    <cellStyle name="쉼표 [0] 32 18" xfId="1496"/>
    <cellStyle name="쉼표 [0] 32 19" xfId="1497"/>
    <cellStyle name="쉼표 [0] 32 2" xfId="1498"/>
    <cellStyle name="쉼표 [0] 32 20" xfId="1499"/>
    <cellStyle name="쉼표 [0] 32 21" xfId="1500"/>
    <cellStyle name="쉼표 [0] 32 22" xfId="1501"/>
    <cellStyle name="쉼표 [0] 32 23" xfId="1502"/>
    <cellStyle name="쉼표 [0] 32 24" xfId="1503"/>
    <cellStyle name="쉼표 [0] 32 25" xfId="1504"/>
    <cellStyle name="쉼표 [0] 32 26" xfId="1505"/>
    <cellStyle name="쉼표 [0] 32 27" xfId="1506"/>
    <cellStyle name="쉼표 [0] 32 28" xfId="1507"/>
    <cellStyle name="쉼표 [0] 32 29" xfId="1508"/>
    <cellStyle name="쉼표 [0] 32 3" xfId="1509"/>
    <cellStyle name="쉼표 [0] 32 30" xfId="2942"/>
    <cellStyle name="쉼표 [0] 32 31" xfId="2943"/>
    <cellStyle name="쉼표 [0] 32 32" xfId="2944"/>
    <cellStyle name="쉼표 [0] 32 33" xfId="2945"/>
    <cellStyle name="쉼표 [0] 32 34" xfId="2946"/>
    <cellStyle name="쉼표 [0] 32 35" xfId="2947"/>
    <cellStyle name="쉼표 [0] 32 36" xfId="2948"/>
    <cellStyle name="쉼표 [0] 32 37" xfId="2949"/>
    <cellStyle name="쉼표 [0] 32 38" xfId="2950"/>
    <cellStyle name="쉼표 [0] 32 39" xfId="2951"/>
    <cellStyle name="쉼표 [0] 32 4" xfId="1510"/>
    <cellStyle name="쉼표 [0] 32 40" xfId="2952"/>
    <cellStyle name="쉼표 [0] 32 41" xfId="2953"/>
    <cellStyle name="쉼표 [0] 32 42" xfId="2954"/>
    <cellStyle name="쉼표 [0] 32 43" xfId="2955"/>
    <cellStyle name="쉼표 [0] 32 44" xfId="2956"/>
    <cellStyle name="쉼표 [0] 32 45" xfId="2957"/>
    <cellStyle name="쉼표 [0] 32 46" xfId="2958"/>
    <cellStyle name="쉼표 [0] 32 47" xfId="2959"/>
    <cellStyle name="쉼표 [0] 32 48" xfId="2960"/>
    <cellStyle name="쉼표 [0] 32 49" xfId="2961"/>
    <cellStyle name="쉼표 [0] 32 5" xfId="1511"/>
    <cellStyle name="쉼표 [0] 32 50" xfId="2962"/>
    <cellStyle name="쉼표 [0] 32 51" xfId="2963"/>
    <cellStyle name="쉼표 [0] 32 52" xfId="2964"/>
    <cellStyle name="쉼표 [0] 32 53" xfId="2965"/>
    <cellStyle name="쉼표 [0] 32 54" xfId="2966"/>
    <cellStyle name="쉼표 [0] 32 55" xfId="2967"/>
    <cellStyle name="쉼표 [0] 32 56" xfId="2968"/>
    <cellStyle name="쉼표 [0] 32 57" xfId="2969"/>
    <cellStyle name="쉼표 [0] 32 58" xfId="2970"/>
    <cellStyle name="쉼표 [0] 32 59" xfId="2971"/>
    <cellStyle name="쉼표 [0] 32 6" xfId="1512"/>
    <cellStyle name="쉼표 [0] 32 60" xfId="2972"/>
    <cellStyle name="쉼표 [0] 32 61" xfId="2973"/>
    <cellStyle name="쉼표 [0] 32 62" xfId="2974"/>
    <cellStyle name="쉼표 [0] 32 63" xfId="2975"/>
    <cellStyle name="쉼표 [0] 32 64" xfId="2976"/>
    <cellStyle name="쉼표 [0] 32 65" xfId="2977"/>
    <cellStyle name="쉼표 [0] 32 66" xfId="2978"/>
    <cellStyle name="쉼표 [0] 32 67" xfId="2979"/>
    <cellStyle name="쉼표 [0] 32 68" xfId="2980"/>
    <cellStyle name="쉼표 [0] 32 69" xfId="2981"/>
    <cellStyle name="쉼표 [0] 32 7" xfId="1513"/>
    <cellStyle name="쉼표 [0] 32 70" xfId="2982"/>
    <cellStyle name="쉼표 [0] 32 71" xfId="2983"/>
    <cellStyle name="쉼표 [0] 32 72" xfId="3565"/>
    <cellStyle name="쉼표 [0] 32 73" xfId="3566"/>
    <cellStyle name="쉼표 [0] 32 74" xfId="3567"/>
    <cellStyle name="쉼표 [0] 32 75" xfId="3568"/>
    <cellStyle name="쉼표 [0] 32 76" xfId="3569"/>
    <cellStyle name="쉼표 [0] 32 77" xfId="3570"/>
    <cellStyle name="쉼표 [0] 32 78" xfId="3571"/>
    <cellStyle name="쉼표 [0] 32 79" xfId="3572"/>
    <cellStyle name="쉼표 [0] 32 8" xfId="1514"/>
    <cellStyle name="쉼표 [0] 32 80" xfId="3573"/>
    <cellStyle name="쉼표 [0] 32 81" xfId="3574"/>
    <cellStyle name="쉼표 [0] 32 82" xfId="3575"/>
    <cellStyle name="쉼표 [0] 32 83" xfId="3576"/>
    <cellStyle name="쉼표 [0] 32 84" xfId="3577"/>
    <cellStyle name="쉼표 [0] 32 85" xfId="3578"/>
    <cellStyle name="쉼표 [0] 32 86" xfId="3579"/>
    <cellStyle name="쉼표 [0] 32 87" xfId="3580"/>
    <cellStyle name="쉼표 [0] 32 88" xfId="3581"/>
    <cellStyle name="쉼표 [0] 32 89" xfId="3582"/>
    <cellStyle name="쉼표 [0] 32 9" xfId="1515"/>
    <cellStyle name="쉼표 [0] 32 90" xfId="3583"/>
    <cellStyle name="쉼표 [0] 32 91" xfId="3584"/>
    <cellStyle name="쉼표 [0] 32 92" xfId="3585"/>
    <cellStyle name="쉼표 [0] 32 93" xfId="3586"/>
    <cellStyle name="쉼표 [0] 32 94" xfId="3587"/>
    <cellStyle name="쉼표 [0] 32 95" xfId="3588"/>
    <cellStyle name="쉼표 [0] 32 96" xfId="3589"/>
    <cellStyle name="쉼표 [0] 32 97" xfId="3590"/>
    <cellStyle name="쉼표 [0] 32 98" xfId="3591"/>
    <cellStyle name="쉼표 [0] 32 99" xfId="3592"/>
    <cellStyle name="쉼표 [0] 33 10" xfId="1516"/>
    <cellStyle name="쉼표 [0] 33 11" xfId="1517"/>
    <cellStyle name="쉼표 [0] 33 12" xfId="1518"/>
    <cellStyle name="쉼표 [0] 33 13" xfId="1519"/>
    <cellStyle name="쉼표 [0] 33 14" xfId="1520"/>
    <cellStyle name="쉼표 [0] 33 15" xfId="1521"/>
    <cellStyle name="쉼표 [0] 33 16" xfId="1522"/>
    <cellStyle name="쉼표 [0] 33 17" xfId="1523"/>
    <cellStyle name="쉼표 [0] 33 18" xfId="1524"/>
    <cellStyle name="쉼표 [0] 33 19" xfId="1525"/>
    <cellStyle name="쉼표 [0] 33 2" xfId="1526"/>
    <cellStyle name="쉼표 [0] 33 20" xfId="1527"/>
    <cellStyle name="쉼표 [0] 33 21" xfId="1528"/>
    <cellStyle name="쉼표 [0] 33 22" xfId="1529"/>
    <cellStyle name="쉼표 [0] 33 23" xfId="1530"/>
    <cellStyle name="쉼표 [0] 33 24" xfId="1531"/>
    <cellStyle name="쉼표 [0] 33 25" xfId="1532"/>
    <cellStyle name="쉼표 [0] 33 26" xfId="1533"/>
    <cellStyle name="쉼표 [0] 33 27" xfId="1534"/>
    <cellStyle name="쉼표 [0] 33 28" xfId="1535"/>
    <cellStyle name="쉼표 [0] 33 29" xfId="1536"/>
    <cellStyle name="쉼표 [0] 33 3" xfId="1537"/>
    <cellStyle name="쉼표 [0] 33 4" xfId="1538"/>
    <cellStyle name="쉼표 [0] 33 5" xfId="1539"/>
    <cellStyle name="쉼표 [0] 33 6" xfId="1540"/>
    <cellStyle name="쉼표 [0] 33 7" xfId="1541"/>
    <cellStyle name="쉼표 [0] 33 8" xfId="1542"/>
    <cellStyle name="쉼표 [0] 33 9" xfId="1543"/>
    <cellStyle name="쉼표 [0] 34 10" xfId="1544"/>
    <cellStyle name="쉼표 [0] 34 11" xfId="1545"/>
    <cellStyle name="쉼표 [0] 34 12" xfId="1546"/>
    <cellStyle name="쉼표 [0] 34 13" xfId="1547"/>
    <cellStyle name="쉼표 [0] 34 14" xfId="1548"/>
    <cellStyle name="쉼표 [0] 34 15" xfId="1549"/>
    <cellStyle name="쉼표 [0] 34 16" xfId="1550"/>
    <cellStyle name="쉼표 [0] 34 17" xfId="1551"/>
    <cellStyle name="쉼표 [0] 34 18" xfId="1552"/>
    <cellStyle name="쉼표 [0] 34 19" xfId="1553"/>
    <cellStyle name="쉼표 [0] 34 2" xfId="1554"/>
    <cellStyle name="쉼표 [0] 34 20" xfId="1555"/>
    <cellStyle name="쉼표 [0] 34 21" xfId="1556"/>
    <cellStyle name="쉼표 [0] 34 22" xfId="1557"/>
    <cellStyle name="쉼표 [0] 34 23" xfId="1558"/>
    <cellStyle name="쉼표 [0] 34 24" xfId="1559"/>
    <cellStyle name="쉼표 [0] 34 25" xfId="1560"/>
    <cellStyle name="쉼표 [0] 34 26" xfId="1561"/>
    <cellStyle name="쉼표 [0] 34 27" xfId="1562"/>
    <cellStyle name="쉼표 [0] 34 28" xfId="1563"/>
    <cellStyle name="쉼표 [0] 34 29" xfId="1564"/>
    <cellStyle name="쉼표 [0] 34 3" xfId="1565"/>
    <cellStyle name="쉼표 [0] 34 4" xfId="1566"/>
    <cellStyle name="쉼표 [0] 34 5" xfId="1567"/>
    <cellStyle name="쉼표 [0] 34 6" xfId="1568"/>
    <cellStyle name="쉼표 [0] 34 7" xfId="1569"/>
    <cellStyle name="쉼표 [0] 34 8" xfId="1570"/>
    <cellStyle name="쉼표 [0] 34 9" xfId="1571"/>
    <cellStyle name="쉼표 [0] 35 10" xfId="1572"/>
    <cellStyle name="쉼표 [0] 35 11" xfId="1573"/>
    <cellStyle name="쉼표 [0] 35 12" xfId="1574"/>
    <cellStyle name="쉼표 [0] 35 13" xfId="1575"/>
    <cellStyle name="쉼표 [0] 35 14" xfId="1576"/>
    <cellStyle name="쉼표 [0] 35 15" xfId="1577"/>
    <cellStyle name="쉼표 [0] 35 16" xfId="1578"/>
    <cellStyle name="쉼표 [0] 35 17" xfId="1579"/>
    <cellStyle name="쉼표 [0] 35 18" xfId="1580"/>
    <cellStyle name="쉼표 [0] 35 19" xfId="1581"/>
    <cellStyle name="쉼표 [0] 35 2" xfId="1582"/>
    <cellStyle name="쉼표 [0] 35 3" xfId="1583"/>
    <cellStyle name="쉼표 [0] 35 4" xfId="1584"/>
    <cellStyle name="쉼표 [0] 35 5" xfId="1585"/>
    <cellStyle name="쉼표 [0] 35 6" xfId="1586"/>
    <cellStyle name="쉼표 [0] 35 7" xfId="1587"/>
    <cellStyle name="쉼표 [0] 35 8" xfId="1588"/>
    <cellStyle name="쉼표 [0] 35 9" xfId="1589"/>
    <cellStyle name="쉼표 [0] 36 10" xfId="1590"/>
    <cellStyle name="쉼표 [0] 36 11" xfId="1591"/>
    <cellStyle name="쉼표 [0] 36 12" xfId="1592"/>
    <cellStyle name="쉼표 [0] 36 13" xfId="1593"/>
    <cellStyle name="쉼표 [0] 36 14" xfId="1594"/>
    <cellStyle name="쉼표 [0] 36 15" xfId="1595"/>
    <cellStyle name="쉼표 [0] 36 16" xfId="1596"/>
    <cellStyle name="쉼표 [0] 36 17" xfId="1597"/>
    <cellStyle name="쉼표 [0] 36 18" xfId="1598"/>
    <cellStyle name="쉼표 [0] 36 19" xfId="1599"/>
    <cellStyle name="쉼표 [0] 36 2" xfId="1600"/>
    <cellStyle name="쉼표 [0] 36 20" xfId="1601"/>
    <cellStyle name="쉼표 [0] 36 21" xfId="1602"/>
    <cellStyle name="쉼표 [0] 36 22" xfId="1603"/>
    <cellStyle name="쉼표 [0] 36 23" xfId="1604"/>
    <cellStyle name="쉼표 [0] 36 24" xfId="1605"/>
    <cellStyle name="쉼표 [0] 36 25" xfId="1606"/>
    <cellStyle name="쉼표 [0] 36 26" xfId="1607"/>
    <cellStyle name="쉼표 [0] 36 27" xfId="1608"/>
    <cellStyle name="쉼표 [0] 36 28" xfId="1609"/>
    <cellStyle name="쉼표 [0] 36 29" xfId="1610"/>
    <cellStyle name="쉼표 [0] 36 3" xfId="1611"/>
    <cellStyle name="쉼표 [0] 36 30" xfId="1612"/>
    <cellStyle name="쉼표 [0] 36 31" xfId="1613"/>
    <cellStyle name="쉼표 [0] 36 32" xfId="1614"/>
    <cellStyle name="쉼표 [0] 36 33" xfId="1615"/>
    <cellStyle name="쉼표 [0] 36 34" xfId="1616"/>
    <cellStyle name="쉼표 [0] 36 35" xfId="1617"/>
    <cellStyle name="쉼표 [0] 36 36" xfId="1618"/>
    <cellStyle name="쉼표 [0] 36 37" xfId="1619"/>
    <cellStyle name="쉼표 [0] 36 38" xfId="1620"/>
    <cellStyle name="쉼표 [0] 36 4" xfId="1621"/>
    <cellStyle name="쉼표 [0] 36 5" xfId="1622"/>
    <cellStyle name="쉼표 [0] 36 6" xfId="1623"/>
    <cellStyle name="쉼표 [0] 36 7" xfId="1624"/>
    <cellStyle name="쉼표 [0] 36 8" xfId="1625"/>
    <cellStyle name="쉼표 [0] 36 9" xfId="1626"/>
    <cellStyle name="쉼표 [0] 37 10" xfId="1627"/>
    <cellStyle name="쉼표 [0] 37 11" xfId="1628"/>
    <cellStyle name="쉼표 [0] 37 12" xfId="1629"/>
    <cellStyle name="쉼표 [0] 37 13" xfId="1630"/>
    <cellStyle name="쉼표 [0] 37 14" xfId="1631"/>
    <cellStyle name="쉼표 [0] 37 15" xfId="1632"/>
    <cellStyle name="쉼표 [0] 37 16" xfId="1633"/>
    <cellStyle name="쉼표 [0] 37 17" xfId="1634"/>
    <cellStyle name="쉼표 [0] 37 18" xfId="1635"/>
    <cellStyle name="쉼표 [0] 37 19" xfId="1636"/>
    <cellStyle name="쉼표 [0] 37 2" xfId="1637"/>
    <cellStyle name="쉼표 [0] 37 3" xfId="1638"/>
    <cellStyle name="쉼표 [0] 37 4" xfId="1639"/>
    <cellStyle name="쉼표 [0] 37 5" xfId="1640"/>
    <cellStyle name="쉼표 [0] 37 6" xfId="1641"/>
    <cellStyle name="쉼표 [0] 37 7" xfId="1642"/>
    <cellStyle name="쉼표 [0] 37 8" xfId="1643"/>
    <cellStyle name="쉼표 [0] 37 9" xfId="1644"/>
    <cellStyle name="쉼표 [0] 38 10" xfId="1645"/>
    <cellStyle name="쉼표 [0] 38 11" xfId="1646"/>
    <cellStyle name="쉼표 [0] 38 12" xfId="1647"/>
    <cellStyle name="쉼표 [0] 38 13" xfId="1648"/>
    <cellStyle name="쉼표 [0] 38 14" xfId="1649"/>
    <cellStyle name="쉼표 [0] 38 15" xfId="1650"/>
    <cellStyle name="쉼표 [0] 38 16" xfId="1651"/>
    <cellStyle name="쉼표 [0] 38 17" xfId="1652"/>
    <cellStyle name="쉼표 [0] 38 18" xfId="1653"/>
    <cellStyle name="쉼표 [0] 38 19" xfId="1654"/>
    <cellStyle name="쉼표 [0] 38 2" xfId="1655"/>
    <cellStyle name="쉼표 [0] 38 20" xfId="1656"/>
    <cellStyle name="쉼표 [0] 38 21" xfId="1657"/>
    <cellStyle name="쉼표 [0] 38 22" xfId="1658"/>
    <cellStyle name="쉼표 [0] 38 23" xfId="1659"/>
    <cellStyle name="쉼표 [0] 38 24" xfId="1660"/>
    <cellStyle name="쉼표 [0] 38 25" xfId="1661"/>
    <cellStyle name="쉼표 [0] 38 26" xfId="1662"/>
    <cellStyle name="쉼표 [0] 38 27" xfId="1663"/>
    <cellStyle name="쉼표 [0] 38 28" xfId="1664"/>
    <cellStyle name="쉼표 [0] 38 29" xfId="1665"/>
    <cellStyle name="쉼표 [0] 38 3" xfId="1666"/>
    <cellStyle name="쉼표 [0] 38 30" xfId="1667"/>
    <cellStyle name="쉼표 [0] 38 31" xfId="1668"/>
    <cellStyle name="쉼표 [0] 38 32" xfId="1669"/>
    <cellStyle name="쉼표 [0] 38 33" xfId="1670"/>
    <cellStyle name="쉼표 [0] 38 34" xfId="1671"/>
    <cellStyle name="쉼표 [0] 38 35" xfId="1672"/>
    <cellStyle name="쉼표 [0] 38 36" xfId="1673"/>
    <cellStyle name="쉼표 [0] 38 37" xfId="1674"/>
    <cellStyle name="쉼표 [0] 38 38" xfId="1675"/>
    <cellStyle name="쉼표 [0] 38 4" xfId="1676"/>
    <cellStyle name="쉼표 [0] 38 5" xfId="1677"/>
    <cellStyle name="쉼표 [0] 38 6" xfId="1678"/>
    <cellStyle name="쉼표 [0] 38 7" xfId="1679"/>
    <cellStyle name="쉼표 [0] 38 8" xfId="1680"/>
    <cellStyle name="쉼표 [0] 38 9" xfId="1681"/>
    <cellStyle name="쉼표 [0] 39 10" xfId="1682"/>
    <cellStyle name="쉼표 [0] 39 11" xfId="1683"/>
    <cellStyle name="쉼표 [0] 39 12" xfId="1684"/>
    <cellStyle name="쉼표 [0] 39 13" xfId="1685"/>
    <cellStyle name="쉼표 [0] 39 14" xfId="1686"/>
    <cellStyle name="쉼표 [0] 39 15" xfId="1687"/>
    <cellStyle name="쉼표 [0] 39 16" xfId="1688"/>
    <cellStyle name="쉼표 [0] 39 17" xfId="1689"/>
    <cellStyle name="쉼표 [0] 39 18" xfId="1690"/>
    <cellStyle name="쉼표 [0] 39 19" xfId="1691"/>
    <cellStyle name="쉼표 [0] 39 2" xfId="1692"/>
    <cellStyle name="쉼표 [0] 39 20" xfId="1693"/>
    <cellStyle name="쉼표 [0] 39 21" xfId="1694"/>
    <cellStyle name="쉼표 [0] 39 22" xfId="1695"/>
    <cellStyle name="쉼표 [0] 39 23" xfId="1696"/>
    <cellStyle name="쉼표 [0] 39 24" xfId="1697"/>
    <cellStyle name="쉼표 [0] 39 25" xfId="1698"/>
    <cellStyle name="쉼표 [0] 39 26" xfId="1699"/>
    <cellStyle name="쉼표 [0] 39 27" xfId="1700"/>
    <cellStyle name="쉼표 [0] 39 28" xfId="1701"/>
    <cellStyle name="쉼표 [0] 39 29" xfId="1702"/>
    <cellStyle name="쉼표 [0] 39 3" xfId="1703"/>
    <cellStyle name="쉼표 [0] 39 4" xfId="1704"/>
    <cellStyle name="쉼표 [0] 39 5" xfId="1705"/>
    <cellStyle name="쉼표 [0] 39 6" xfId="1706"/>
    <cellStyle name="쉼표 [0] 39 7" xfId="1707"/>
    <cellStyle name="쉼표 [0] 39 8" xfId="1708"/>
    <cellStyle name="쉼표 [0] 39 9" xfId="1709"/>
    <cellStyle name="쉼표 [0] 4" xfId="1710"/>
    <cellStyle name="쉼표 [0] 4 2" xfId="1711"/>
    <cellStyle name="쉼표 [0] 4 3" xfId="1712"/>
    <cellStyle name="쉼표 [0] 4 4" xfId="1713"/>
    <cellStyle name="쉼표 [0] 4 5" xfId="3674"/>
    <cellStyle name="쉼표 [0] 40 10" xfId="1714"/>
    <cellStyle name="쉼표 [0] 40 11" xfId="1715"/>
    <cellStyle name="쉼표 [0] 40 12" xfId="1716"/>
    <cellStyle name="쉼표 [0] 40 13" xfId="1717"/>
    <cellStyle name="쉼표 [0] 40 14" xfId="1718"/>
    <cellStyle name="쉼표 [0] 40 15" xfId="1719"/>
    <cellStyle name="쉼표 [0] 40 16" xfId="1720"/>
    <cellStyle name="쉼표 [0] 40 17" xfId="1721"/>
    <cellStyle name="쉼표 [0] 40 18" xfId="1722"/>
    <cellStyle name="쉼표 [0] 40 19" xfId="1723"/>
    <cellStyle name="쉼표 [0] 40 2" xfId="1724"/>
    <cellStyle name="쉼표 [0] 40 20" xfId="1725"/>
    <cellStyle name="쉼표 [0] 40 21" xfId="1726"/>
    <cellStyle name="쉼표 [0] 40 22" xfId="1727"/>
    <cellStyle name="쉼표 [0] 40 23" xfId="1728"/>
    <cellStyle name="쉼표 [0] 40 24" xfId="1729"/>
    <cellStyle name="쉼표 [0] 40 25" xfId="1730"/>
    <cellStyle name="쉼표 [0] 40 26" xfId="1731"/>
    <cellStyle name="쉼표 [0] 40 27" xfId="1732"/>
    <cellStyle name="쉼표 [0] 40 28" xfId="1733"/>
    <cellStyle name="쉼표 [0] 40 29" xfId="1734"/>
    <cellStyle name="쉼표 [0] 40 3" xfId="1735"/>
    <cellStyle name="쉼표 [0] 40 30" xfId="1736"/>
    <cellStyle name="쉼표 [0] 40 31" xfId="1737"/>
    <cellStyle name="쉼표 [0] 40 32" xfId="1738"/>
    <cellStyle name="쉼표 [0] 40 33" xfId="1739"/>
    <cellStyle name="쉼표 [0] 40 34" xfId="1740"/>
    <cellStyle name="쉼표 [0] 40 35" xfId="1741"/>
    <cellStyle name="쉼표 [0] 40 36" xfId="1742"/>
    <cellStyle name="쉼표 [0] 40 37" xfId="1743"/>
    <cellStyle name="쉼표 [0] 40 38" xfId="1744"/>
    <cellStyle name="쉼표 [0] 40 4" xfId="1745"/>
    <cellStyle name="쉼표 [0] 40 5" xfId="1746"/>
    <cellStyle name="쉼표 [0] 40 6" xfId="1747"/>
    <cellStyle name="쉼표 [0] 40 7" xfId="1748"/>
    <cellStyle name="쉼표 [0] 40 8" xfId="1749"/>
    <cellStyle name="쉼표 [0] 40 9" xfId="1750"/>
    <cellStyle name="쉼표 [0] 41 10" xfId="1751"/>
    <cellStyle name="쉼표 [0] 41 11" xfId="1752"/>
    <cellStyle name="쉼표 [0] 41 12" xfId="1753"/>
    <cellStyle name="쉼표 [0] 41 13" xfId="1754"/>
    <cellStyle name="쉼표 [0] 41 14" xfId="1755"/>
    <cellStyle name="쉼표 [0] 41 15" xfId="1756"/>
    <cellStyle name="쉼표 [0] 41 16" xfId="1757"/>
    <cellStyle name="쉼표 [0] 41 17" xfId="1758"/>
    <cellStyle name="쉼표 [0] 41 18" xfId="1759"/>
    <cellStyle name="쉼표 [0] 41 19" xfId="1760"/>
    <cellStyle name="쉼표 [0] 41 2" xfId="1761"/>
    <cellStyle name="쉼표 [0] 41 3" xfId="1762"/>
    <cellStyle name="쉼표 [0] 41 4" xfId="1763"/>
    <cellStyle name="쉼표 [0] 41 5" xfId="1764"/>
    <cellStyle name="쉼표 [0] 41 6" xfId="1765"/>
    <cellStyle name="쉼표 [0] 41 7" xfId="1766"/>
    <cellStyle name="쉼표 [0] 41 8" xfId="1767"/>
    <cellStyle name="쉼표 [0] 41 9" xfId="1768"/>
    <cellStyle name="쉼표 [0] 42 10" xfId="1769"/>
    <cellStyle name="쉼표 [0] 42 11" xfId="1770"/>
    <cellStyle name="쉼표 [0] 42 12" xfId="1771"/>
    <cellStyle name="쉼표 [0] 42 13" xfId="1772"/>
    <cellStyle name="쉼표 [0] 42 14" xfId="1773"/>
    <cellStyle name="쉼표 [0] 42 15" xfId="1774"/>
    <cellStyle name="쉼표 [0] 42 16" xfId="1775"/>
    <cellStyle name="쉼표 [0] 42 17" xfId="1776"/>
    <cellStyle name="쉼표 [0] 42 18" xfId="1777"/>
    <cellStyle name="쉼표 [0] 42 19" xfId="1778"/>
    <cellStyle name="쉼표 [0] 42 2" xfId="1779"/>
    <cellStyle name="쉼표 [0] 42 3" xfId="1780"/>
    <cellStyle name="쉼표 [0] 42 4" xfId="1781"/>
    <cellStyle name="쉼표 [0] 42 5" xfId="1782"/>
    <cellStyle name="쉼표 [0] 42 6" xfId="1783"/>
    <cellStyle name="쉼표 [0] 42 7" xfId="1784"/>
    <cellStyle name="쉼표 [0] 42 8" xfId="1785"/>
    <cellStyle name="쉼표 [0] 42 9" xfId="1786"/>
    <cellStyle name="쉼표 [0] 43 10" xfId="1787"/>
    <cellStyle name="쉼표 [0] 43 11" xfId="1788"/>
    <cellStyle name="쉼표 [0] 43 12" xfId="1789"/>
    <cellStyle name="쉼표 [0] 43 13" xfId="1790"/>
    <cellStyle name="쉼표 [0] 43 14" xfId="1791"/>
    <cellStyle name="쉼표 [0] 43 15" xfId="1792"/>
    <cellStyle name="쉼표 [0] 43 16" xfId="1793"/>
    <cellStyle name="쉼표 [0] 43 17" xfId="1794"/>
    <cellStyle name="쉼표 [0] 43 18" xfId="1795"/>
    <cellStyle name="쉼표 [0] 43 19" xfId="1796"/>
    <cellStyle name="쉼표 [0] 43 2" xfId="1797"/>
    <cellStyle name="쉼표 [0] 43 20" xfId="1798"/>
    <cellStyle name="쉼표 [0] 43 21" xfId="1799"/>
    <cellStyle name="쉼표 [0] 43 22" xfId="1800"/>
    <cellStyle name="쉼표 [0] 43 23" xfId="1801"/>
    <cellStyle name="쉼표 [0] 43 24" xfId="1802"/>
    <cellStyle name="쉼표 [0] 43 25" xfId="1803"/>
    <cellStyle name="쉼표 [0] 43 26" xfId="1804"/>
    <cellStyle name="쉼표 [0] 43 27" xfId="1805"/>
    <cellStyle name="쉼표 [0] 43 28" xfId="1806"/>
    <cellStyle name="쉼표 [0] 43 29" xfId="1807"/>
    <cellStyle name="쉼표 [0] 43 3" xfId="1808"/>
    <cellStyle name="쉼표 [0] 43 30" xfId="1809"/>
    <cellStyle name="쉼표 [0] 43 31" xfId="1810"/>
    <cellStyle name="쉼표 [0] 43 32" xfId="1811"/>
    <cellStyle name="쉼표 [0] 43 33" xfId="1812"/>
    <cellStyle name="쉼표 [0] 43 34" xfId="1813"/>
    <cellStyle name="쉼표 [0] 43 35" xfId="1814"/>
    <cellStyle name="쉼표 [0] 43 36" xfId="1815"/>
    <cellStyle name="쉼표 [0] 43 37" xfId="1816"/>
    <cellStyle name="쉼표 [0] 43 38" xfId="1817"/>
    <cellStyle name="쉼표 [0] 43 4" xfId="1818"/>
    <cellStyle name="쉼표 [0] 43 5" xfId="1819"/>
    <cellStyle name="쉼표 [0] 43 6" xfId="1820"/>
    <cellStyle name="쉼표 [0] 43 7" xfId="1821"/>
    <cellStyle name="쉼표 [0] 43 8" xfId="1822"/>
    <cellStyle name="쉼표 [0] 43 9" xfId="1823"/>
    <cellStyle name="쉼표 [0] 44 10" xfId="1824"/>
    <cellStyle name="쉼표 [0] 44 11" xfId="1825"/>
    <cellStyle name="쉼표 [0] 44 12" xfId="1826"/>
    <cellStyle name="쉼표 [0] 44 13" xfId="1827"/>
    <cellStyle name="쉼표 [0] 44 14" xfId="1828"/>
    <cellStyle name="쉼표 [0] 44 15" xfId="1829"/>
    <cellStyle name="쉼표 [0] 44 16" xfId="1830"/>
    <cellStyle name="쉼표 [0] 44 17" xfId="1831"/>
    <cellStyle name="쉼표 [0] 44 18" xfId="1832"/>
    <cellStyle name="쉼표 [0] 44 19" xfId="1833"/>
    <cellStyle name="쉼표 [0] 44 2" xfId="1834"/>
    <cellStyle name="쉼표 [0] 44 20" xfId="1835"/>
    <cellStyle name="쉼표 [0] 44 21" xfId="1836"/>
    <cellStyle name="쉼표 [0] 44 22" xfId="1837"/>
    <cellStyle name="쉼표 [0] 44 23" xfId="1838"/>
    <cellStyle name="쉼표 [0] 44 24" xfId="1839"/>
    <cellStyle name="쉼표 [0] 44 25" xfId="1840"/>
    <cellStyle name="쉼표 [0] 44 26" xfId="1841"/>
    <cellStyle name="쉼표 [0] 44 27" xfId="1842"/>
    <cellStyle name="쉼표 [0] 44 28" xfId="1843"/>
    <cellStyle name="쉼표 [0] 44 3" xfId="1844"/>
    <cellStyle name="쉼표 [0] 44 4" xfId="1845"/>
    <cellStyle name="쉼표 [0] 44 5" xfId="1846"/>
    <cellStyle name="쉼표 [0] 44 6" xfId="1847"/>
    <cellStyle name="쉼표 [0] 44 7" xfId="1848"/>
    <cellStyle name="쉼표 [0] 44 8" xfId="1849"/>
    <cellStyle name="쉼표 [0] 44 9" xfId="1850"/>
    <cellStyle name="쉼표 [0] 45 10" xfId="1851"/>
    <cellStyle name="쉼표 [0] 45 11" xfId="1852"/>
    <cellStyle name="쉼표 [0] 45 12" xfId="1853"/>
    <cellStyle name="쉼표 [0] 45 13" xfId="1854"/>
    <cellStyle name="쉼표 [0] 45 14" xfId="1855"/>
    <cellStyle name="쉼표 [0] 45 15" xfId="1856"/>
    <cellStyle name="쉼표 [0] 45 16" xfId="1857"/>
    <cellStyle name="쉼표 [0] 45 17" xfId="1858"/>
    <cellStyle name="쉼표 [0] 45 18" xfId="1859"/>
    <cellStyle name="쉼표 [0] 45 19" xfId="1860"/>
    <cellStyle name="쉼표 [0] 45 2" xfId="1861"/>
    <cellStyle name="쉼표 [0] 45 20" xfId="1862"/>
    <cellStyle name="쉼표 [0] 45 21" xfId="1863"/>
    <cellStyle name="쉼표 [0] 45 22" xfId="1864"/>
    <cellStyle name="쉼표 [0] 45 23" xfId="1865"/>
    <cellStyle name="쉼표 [0] 45 24" xfId="1866"/>
    <cellStyle name="쉼표 [0] 45 25" xfId="1867"/>
    <cellStyle name="쉼표 [0] 45 26" xfId="1868"/>
    <cellStyle name="쉼표 [0] 45 27" xfId="1869"/>
    <cellStyle name="쉼표 [0] 45 28" xfId="1870"/>
    <cellStyle name="쉼표 [0] 45 29" xfId="1871"/>
    <cellStyle name="쉼표 [0] 45 3" xfId="1872"/>
    <cellStyle name="쉼표 [0] 45 30" xfId="1873"/>
    <cellStyle name="쉼표 [0] 45 31" xfId="1874"/>
    <cellStyle name="쉼표 [0] 45 32" xfId="1875"/>
    <cellStyle name="쉼표 [0] 45 33" xfId="1876"/>
    <cellStyle name="쉼표 [0] 45 34" xfId="1877"/>
    <cellStyle name="쉼표 [0] 45 35" xfId="1878"/>
    <cellStyle name="쉼표 [0] 45 36" xfId="1879"/>
    <cellStyle name="쉼표 [0] 45 37" xfId="1880"/>
    <cellStyle name="쉼표 [0] 45 38" xfId="1881"/>
    <cellStyle name="쉼표 [0] 45 4" xfId="1882"/>
    <cellStyle name="쉼표 [0] 45 5" xfId="1883"/>
    <cellStyle name="쉼표 [0] 45 6" xfId="1884"/>
    <cellStyle name="쉼표 [0] 45 7" xfId="1885"/>
    <cellStyle name="쉼표 [0] 45 8" xfId="1886"/>
    <cellStyle name="쉼표 [0] 45 9" xfId="1887"/>
    <cellStyle name="쉼표 [0] 46 10" xfId="1888"/>
    <cellStyle name="쉼표 [0] 46 11" xfId="1889"/>
    <cellStyle name="쉼표 [0] 46 12" xfId="1890"/>
    <cellStyle name="쉼표 [0] 46 13" xfId="1891"/>
    <cellStyle name="쉼표 [0] 46 14" xfId="1892"/>
    <cellStyle name="쉼표 [0] 46 15" xfId="1893"/>
    <cellStyle name="쉼표 [0] 46 16" xfId="1894"/>
    <cellStyle name="쉼표 [0] 46 17" xfId="1895"/>
    <cellStyle name="쉼표 [0] 46 18" xfId="1896"/>
    <cellStyle name="쉼표 [0] 46 19" xfId="1897"/>
    <cellStyle name="쉼표 [0] 46 2" xfId="1898"/>
    <cellStyle name="쉼표 [0] 46 20" xfId="1899"/>
    <cellStyle name="쉼표 [0] 46 21" xfId="1900"/>
    <cellStyle name="쉼표 [0] 46 22" xfId="1901"/>
    <cellStyle name="쉼표 [0] 46 23" xfId="1902"/>
    <cellStyle name="쉼표 [0] 46 24" xfId="1903"/>
    <cellStyle name="쉼표 [0] 46 25" xfId="1904"/>
    <cellStyle name="쉼표 [0] 46 26" xfId="1905"/>
    <cellStyle name="쉼표 [0] 46 27" xfId="1906"/>
    <cellStyle name="쉼표 [0] 46 28" xfId="1907"/>
    <cellStyle name="쉼표 [0] 46 3" xfId="1908"/>
    <cellStyle name="쉼표 [0] 46 4" xfId="1909"/>
    <cellStyle name="쉼표 [0] 46 5" xfId="1910"/>
    <cellStyle name="쉼표 [0] 46 6" xfId="1911"/>
    <cellStyle name="쉼표 [0] 46 7" xfId="1912"/>
    <cellStyle name="쉼표 [0] 46 8" xfId="1913"/>
    <cellStyle name="쉼표 [0] 46 9" xfId="1914"/>
    <cellStyle name="쉼표 [0] 47 10" xfId="1915"/>
    <cellStyle name="쉼표 [0] 47 11" xfId="1916"/>
    <cellStyle name="쉼표 [0] 47 12" xfId="1917"/>
    <cellStyle name="쉼표 [0] 47 13" xfId="1918"/>
    <cellStyle name="쉼표 [0] 47 14" xfId="1919"/>
    <cellStyle name="쉼표 [0] 47 15" xfId="1920"/>
    <cellStyle name="쉼표 [0] 47 16" xfId="1921"/>
    <cellStyle name="쉼표 [0] 47 17" xfId="1922"/>
    <cellStyle name="쉼표 [0] 47 18" xfId="1923"/>
    <cellStyle name="쉼표 [0] 47 19" xfId="1924"/>
    <cellStyle name="쉼표 [0] 47 2" xfId="1925"/>
    <cellStyle name="쉼표 [0] 47 20" xfId="1926"/>
    <cellStyle name="쉼표 [0] 47 21" xfId="1927"/>
    <cellStyle name="쉼표 [0] 47 22" xfId="1928"/>
    <cellStyle name="쉼표 [0] 47 23" xfId="1929"/>
    <cellStyle name="쉼표 [0] 47 24" xfId="1930"/>
    <cellStyle name="쉼표 [0] 47 25" xfId="1931"/>
    <cellStyle name="쉼표 [0] 47 26" xfId="1932"/>
    <cellStyle name="쉼표 [0] 47 27" xfId="1933"/>
    <cellStyle name="쉼표 [0] 47 28" xfId="1934"/>
    <cellStyle name="쉼표 [0] 47 3" xfId="1935"/>
    <cellStyle name="쉼표 [0] 47 4" xfId="1936"/>
    <cellStyle name="쉼표 [0] 47 5" xfId="1937"/>
    <cellStyle name="쉼표 [0] 47 6" xfId="1938"/>
    <cellStyle name="쉼표 [0] 47 7" xfId="1939"/>
    <cellStyle name="쉼표 [0] 47 8" xfId="1940"/>
    <cellStyle name="쉼표 [0] 47 9" xfId="1941"/>
    <cellStyle name="쉼표 [0] 5" xfId="1942"/>
    <cellStyle name="쉼표 [0] 5 2" xfId="1943"/>
    <cellStyle name="쉼표 [0] 5 3" xfId="1944"/>
    <cellStyle name="쉼표 [0] 5 4" xfId="1945"/>
    <cellStyle name="쉼표 [0] 5 5" xfId="3643"/>
    <cellStyle name="쉼표 [0] 6" xfId="1946"/>
    <cellStyle name="쉼표 [0] 6 10" xfId="1947"/>
    <cellStyle name="쉼표 [0] 6 11" xfId="1948"/>
    <cellStyle name="쉼표 [0] 6 12" xfId="1949"/>
    <cellStyle name="쉼표 [0] 6 13" xfId="1950"/>
    <cellStyle name="쉼표 [0] 6 14" xfId="1951"/>
    <cellStyle name="쉼표 [0] 6 15" xfId="1952"/>
    <cellStyle name="쉼표 [0] 6 16" xfId="1953"/>
    <cellStyle name="쉼표 [0] 6 17" xfId="1954"/>
    <cellStyle name="쉼표 [0] 6 18" xfId="1955"/>
    <cellStyle name="쉼표 [0] 6 19" xfId="1956"/>
    <cellStyle name="쉼표 [0] 6 2" xfId="1957"/>
    <cellStyle name="쉼표 [0] 6 20" xfId="1958"/>
    <cellStyle name="쉼표 [0] 6 21" xfId="1959"/>
    <cellStyle name="쉼표 [0] 6 22" xfId="1960"/>
    <cellStyle name="쉼표 [0] 6 23" xfId="1961"/>
    <cellStyle name="쉼표 [0] 6 24" xfId="1962"/>
    <cellStyle name="쉼표 [0] 6 25" xfId="1963"/>
    <cellStyle name="쉼표 [0] 6 26" xfId="1964"/>
    <cellStyle name="쉼표 [0] 6 27" xfId="1965"/>
    <cellStyle name="쉼표 [0] 6 28" xfId="1966"/>
    <cellStyle name="쉼표 [0] 6 29" xfId="1967"/>
    <cellStyle name="쉼표 [0] 6 3" xfId="1968"/>
    <cellStyle name="쉼표 [0] 6 30" xfId="1969"/>
    <cellStyle name="쉼표 [0] 6 31" xfId="1970"/>
    <cellStyle name="쉼표 [0] 6 32" xfId="1971"/>
    <cellStyle name="쉼표 [0] 6 33" xfId="1972"/>
    <cellStyle name="쉼표 [0] 6 34" xfId="1973"/>
    <cellStyle name="쉼표 [0] 6 35" xfId="1974"/>
    <cellStyle name="쉼표 [0] 6 36" xfId="1975"/>
    <cellStyle name="쉼표 [0] 6 37" xfId="1976"/>
    <cellStyle name="쉼표 [0] 6 38" xfId="1977"/>
    <cellStyle name="쉼표 [0] 6 39" xfId="1978"/>
    <cellStyle name="쉼표 [0] 6 4" xfId="1979"/>
    <cellStyle name="쉼표 [0] 6 40" xfId="1980"/>
    <cellStyle name="쉼표 [0] 6 41" xfId="1981"/>
    <cellStyle name="쉼표 [0] 6 42" xfId="1982"/>
    <cellStyle name="쉼표 [0] 6 43" xfId="1983"/>
    <cellStyle name="쉼표 [0] 6 44" xfId="1984"/>
    <cellStyle name="쉼표 [0] 6 45" xfId="1985"/>
    <cellStyle name="쉼표 [0] 6 46" xfId="1986"/>
    <cellStyle name="쉼표 [0] 6 47" xfId="1987"/>
    <cellStyle name="쉼표 [0] 6 48" xfId="1988"/>
    <cellStyle name="쉼표 [0] 6 49" xfId="1989"/>
    <cellStyle name="쉼표 [0] 6 5" xfId="1990"/>
    <cellStyle name="쉼표 [0] 6 50" xfId="1991"/>
    <cellStyle name="쉼표 [0] 6 51" xfId="1992"/>
    <cellStyle name="쉼표 [0] 6 52" xfId="1993"/>
    <cellStyle name="쉼표 [0] 6 53" xfId="1994"/>
    <cellStyle name="쉼표 [0] 6 54" xfId="1995"/>
    <cellStyle name="쉼표 [0] 6 55" xfId="1996"/>
    <cellStyle name="쉼표 [0] 6 6" xfId="1997"/>
    <cellStyle name="쉼표 [0] 6 7" xfId="1998"/>
    <cellStyle name="쉼표 [0] 6 8" xfId="1999"/>
    <cellStyle name="쉼표 [0] 6 9" xfId="2000"/>
    <cellStyle name="쉼표 [0] 7" xfId="2001"/>
    <cellStyle name="쉼표 [0] 8 10" xfId="2002"/>
    <cellStyle name="쉼표 [0] 8 11" xfId="2003"/>
    <cellStyle name="쉼표 [0] 8 12" xfId="2004"/>
    <cellStyle name="쉼표 [0] 8 13" xfId="2005"/>
    <cellStyle name="쉼표 [0] 8 14" xfId="2006"/>
    <cellStyle name="쉼표 [0] 8 15" xfId="2007"/>
    <cellStyle name="쉼표 [0] 8 16" xfId="2008"/>
    <cellStyle name="쉼표 [0] 8 17" xfId="2009"/>
    <cellStyle name="쉼표 [0] 8 18" xfId="2010"/>
    <cellStyle name="쉼표 [0] 8 19" xfId="2011"/>
    <cellStyle name="쉼표 [0] 8 2" xfId="2012"/>
    <cellStyle name="쉼표 [0] 8 20" xfId="2013"/>
    <cellStyle name="쉼표 [0] 8 21" xfId="2014"/>
    <cellStyle name="쉼표 [0] 8 22" xfId="2015"/>
    <cellStyle name="쉼표 [0] 8 23" xfId="2016"/>
    <cellStyle name="쉼표 [0] 8 24" xfId="2017"/>
    <cellStyle name="쉼표 [0] 8 25" xfId="2018"/>
    <cellStyle name="쉼표 [0] 8 26" xfId="2019"/>
    <cellStyle name="쉼표 [0] 8 27" xfId="2020"/>
    <cellStyle name="쉼표 [0] 8 28" xfId="2021"/>
    <cellStyle name="쉼표 [0] 8 29" xfId="2022"/>
    <cellStyle name="쉼표 [0] 8 3" xfId="2023"/>
    <cellStyle name="쉼표 [0] 8 30" xfId="2024"/>
    <cellStyle name="쉼표 [0] 8 31" xfId="2025"/>
    <cellStyle name="쉼표 [0] 8 32" xfId="2026"/>
    <cellStyle name="쉼표 [0] 8 33" xfId="2027"/>
    <cellStyle name="쉼표 [0] 8 34" xfId="2028"/>
    <cellStyle name="쉼표 [0] 8 35" xfId="2029"/>
    <cellStyle name="쉼표 [0] 8 36" xfId="2030"/>
    <cellStyle name="쉼표 [0] 8 37" xfId="2031"/>
    <cellStyle name="쉼표 [0] 8 38" xfId="2032"/>
    <cellStyle name="쉼표 [0] 8 39" xfId="2033"/>
    <cellStyle name="쉼표 [0] 8 4" xfId="2034"/>
    <cellStyle name="쉼표 [0] 8 40" xfId="2035"/>
    <cellStyle name="쉼표 [0] 8 41" xfId="2036"/>
    <cellStyle name="쉼표 [0] 8 42" xfId="2037"/>
    <cellStyle name="쉼표 [0] 8 43" xfId="2038"/>
    <cellStyle name="쉼표 [0] 8 44" xfId="2039"/>
    <cellStyle name="쉼표 [0] 8 45" xfId="2040"/>
    <cellStyle name="쉼표 [0] 8 46" xfId="2041"/>
    <cellStyle name="쉼표 [0] 8 47" xfId="2042"/>
    <cellStyle name="쉼표 [0] 8 48" xfId="2043"/>
    <cellStyle name="쉼표 [0] 8 49" xfId="2044"/>
    <cellStyle name="쉼표 [0] 8 5" xfId="2045"/>
    <cellStyle name="쉼표 [0] 8 50" xfId="2046"/>
    <cellStyle name="쉼표 [0] 8 51" xfId="2047"/>
    <cellStyle name="쉼표 [0] 8 52" xfId="2048"/>
    <cellStyle name="쉼표 [0] 8 6" xfId="2049"/>
    <cellStyle name="쉼표 [0] 8 7" xfId="2050"/>
    <cellStyle name="쉼표 [0] 8 8" xfId="2051"/>
    <cellStyle name="쉼표 [0] 8 9" xfId="2052"/>
    <cellStyle name="쉼표 [0] 9 10" xfId="2053"/>
    <cellStyle name="쉼표 [0] 9 11" xfId="2054"/>
    <cellStyle name="쉼표 [0] 9 12" xfId="2055"/>
    <cellStyle name="쉼표 [0] 9 13" xfId="2056"/>
    <cellStyle name="쉼표 [0] 9 14" xfId="2057"/>
    <cellStyle name="쉼표 [0] 9 15" xfId="2058"/>
    <cellStyle name="쉼표 [0] 9 16" xfId="2059"/>
    <cellStyle name="쉼표 [0] 9 17" xfId="2060"/>
    <cellStyle name="쉼표 [0] 9 18" xfId="2061"/>
    <cellStyle name="쉼표 [0] 9 19" xfId="2062"/>
    <cellStyle name="쉼표 [0] 9 2" xfId="2063"/>
    <cellStyle name="쉼표 [0] 9 20" xfId="2064"/>
    <cellStyle name="쉼표 [0] 9 21" xfId="2065"/>
    <cellStyle name="쉼표 [0] 9 22" xfId="2066"/>
    <cellStyle name="쉼표 [0] 9 23" xfId="2067"/>
    <cellStyle name="쉼표 [0] 9 24" xfId="2068"/>
    <cellStyle name="쉼표 [0] 9 25" xfId="2069"/>
    <cellStyle name="쉼표 [0] 9 26" xfId="2070"/>
    <cellStyle name="쉼표 [0] 9 27" xfId="2071"/>
    <cellStyle name="쉼표 [0] 9 28" xfId="2072"/>
    <cellStyle name="쉼표 [0] 9 29" xfId="2073"/>
    <cellStyle name="쉼표 [0] 9 3" xfId="2074"/>
    <cellStyle name="쉼표 [0] 9 30" xfId="2075"/>
    <cellStyle name="쉼표 [0] 9 31" xfId="2076"/>
    <cellStyle name="쉼표 [0] 9 32" xfId="2077"/>
    <cellStyle name="쉼표 [0] 9 33" xfId="2078"/>
    <cellStyle name="쉼표 [0] 9 34" xfId="2079"/>
    <cellStyle name="쉼표 [0] 9 35" xfId="2080"/>
    <cellStyle name="쉼표 [0] 9 36" xfId="2081"/>
    <cellStyle name="쉼표 [0] 9 37" xfId="2082"/>
    <cellStyle name="쉼표 [0] 9 38" xfId="2083"/>
    <cellStyle name="쉼표 [0] 9 39" xfId="2084"/>
    <cellStyle name="쉼표 [0] 9 4" xfId="2085"/>
    <cellStyle name="쉼표 [0] 9 40" xfId="2086"/>
    <cellStyle name="쉼표 [0] 9 41" xfId="2087"/>
    <cellStyle name="쉼표 [0] 9 42" xfId="2088"/>
    <cellStyle name="쉼표 [0] 9 43" xfId="2089"/>
    <cellStyle name="쉼표 [0] 9 44" xfId="2090"/>
    <cellStyle name="쉼표 [0] 9 45" xfId="2091"/>
    <cellStyle name="쉼표 [0] 9 46" xfId="2092"/>
    <cellStyle name="쉼표 [0] 9 47" xfId="2093"/>
    <cellStyle name="쉼표 [0] 9 48" xfId="2094"/>
    <cellStyle name="쉼표 [0] 9 49" xfId="2095"/>
    <cellStyle name="쉼표 [0] 9 5" xfId="2096"/>
    <cellStyle name="쉼표 [0] 9 50" xfId="2097"/>
    <cellStyle name="쉼표 [0] 9 51" xfId="2098"/>
    <cellStyle name="쉼표 [0] 9 52" xfId="2099"/>
    <cellStyle name="쉼표 [0] 9 6" xfId="2100"/>
    <cellStyle name="쉼표 [0] 9 7" xfId="2101"/>
    <cellStyle name="쉼표 [0] 9 8" xfId="2102"/>
    <cellStyle name="쉼표 [0] 9 9" xfId="2103"/>
    <cellStyle name="연결된 셀 10" xfId="2104"/>
    <cellStyle name="연결된 셀 11" xfId="2105"/>
    <cellStyle name="연결된 셀 12" xfId="2106"/>
    <cellStyle name="연결된 셀 2" xfId="2107"/>
    <cellStyle name="연결된 셀 3" xfId="2108"/>
    <cellStyle name="연결된 셀 4" xfId="2109"/>
    <cellStyle name="연결된 셀 5" xfId="2110"/>
    <cellStyle name="연결된 셀 6" xfId="2111"/>
    <cellStyle name="연결된 셀 7" xfId="2112"/>
    <cellStyle name="연결된 셀 8" xfId="2113"/>
    <cellStyle name="연결된 셀 9" xfId="2114"/>
    <cellStyle name="요약 10" xfId="2115"/>
    <cellStyle name="요약 11" xfId="2116"/>
    <cellStyle name="요약 12" xfId="2117"/>
    <cellStyle name="요약 2" xfId="2118"/>
    <cellStyle name="요약 3" xfId="2119"/>
    <cellStyle name="요약 4" xfId="2120"/>
    <cellStyle name="요약 5" xfId="2121"/>
    <cellStyle name="요약 6" xfId="2122"/>
    <cellStyle name="요약 7" xfId="2123"/>
    <cellStyle name="요약 8" xfId="2124"/>
    <cellStyle name="요약 9" xfId="2125"/>
    <cellStyle name="입력 10" xfId="2126"/>
    <cellStyle name="입력 11" xfId="2127"/>
    <cellStyle name="입력 12" xfId="2128"/>
    <cellStyle name="입력 2" xfId="2129"/>
    <cellStyle name="입력 2 2" xfId="3675"/>
    <cellStyle name="입력 3" xfId="2130"/>
    <cellStyle name="입력 4" xfId="2131"/>
    <cellStyle name="입력 5" xfId="2132"/>
    <cellStyle name="입력 6" xfId="2133"/>
    <cellStyle name="입력 7" xfId="2134"/>
    <cellStyle name="입력 8" xfId="2135"/>
    <cellStyle name="입력 9" xfId="2136"/>
    <cellStyle name="제목 1 10" xfId="2137"/>
    <cellStyle name="제목 1 11" xfId="2138"/>
    <cellStyle name="제목 1 12" xfId="2139"/>
    <cellStyle name="제목 1 2" xfId="2140"/>
    <cellStyle name="제목 1 3" xfId="2141"/>
    <cellStyle name="제목 1 4" xfId="2142"/>
    <cellStyle name="제목 1 5" xfId="2143"/>
    <cellStyle name="제목 1 6" xfId="2144"/>
    <cellStyle name="제목 1 7" xfId="2145"/>
    <cellStyle name="제목 1 8" xfId="2146"/>
    <cellStyle name="제목 1 9" xfId="2147"/>
    <cellStyle name="제목 10" xfId="2148"/>
    <cellStyle name="제목 11" xfId="2149"/>
    <cellStyle name="제목 12" xfId="2150"/>
    <cellStyle name="제목 13" xfId="2151"/>
    <cellStyle name="제목 14" xfId="2152"/>
    <cellStyle name="제목 15" xfId="2153"/>
    <cellStyle name="제목 2 10" xfId="2154"/>
    <cellStyle name="제목 2 11" xfId="2155"/>
    <cellStyle name="제목 2 12" xfId="2156"/>
    <cellStyle name="제목 2 2" xfId="2157"/>
    <cellStyle name="제목 2 3" xfId="2158"/>
    <cellStyle name="제목 2 4" xfId="2159"/>
    <cellStyle name="제목 2 5" xfId="2160"/>
    <cellStyle name="제목 2 6" xfId="2161"/>
    <cellStyle name="제목 2 7" xfId="2162"/>
    <cellStyle name="제목 2 8" xfId="2163"/>
    <cellStyle name="제목 2 9" xfId="2164"/>
    <cellStyle name="제목 3 10" xfId="2165"/>
    <cellStyle name="제목 3 11" xfId="2166"/>
    <cellStyle name="제목 3 12" xfId="2167"/>
    <cellStyle name="제목 3 2" xfId="2168"/>
    <cellStyle name="제목 3 3" xfId="2169"/>
    <cellStyle name="제목 3 4" xfId="2170"/>
    <cellStyle name="제목 3 5" xfId="2171"/>
    <cellStyle name="제목 3 6" xfId="2172"/>
    <cellStyle name="제목 3 7" xfId="2173"/>
    <cellStyle name="제목 3 8" xfId="2174"/>
    <cellStyle name="제목 3 9" xfId="2175"/>
    <cellStyle name="제목 4 10" xfId="2176"/>
    <cellStyle name="제목 4 11" xfId="2177"/>
    <cellStyle name="제목 4 12" xfId="2178"/>
    <cellStyle name="제목 4 2" xfId="2179"/>
    <cellStyle name="제목 4 3" xfId="2180"/>
    <cellStyle name="제목 4 4" xfId="2181"/>
    <cellStyle name="제목 4 5" xfId="2182"/>
    <cellStyle name="제목 4 6" xfId="2183"/>
    <cellStyle name="제목 4 7" xfId="2184"/>
    <cellStyle name="제목 4 8" xfId="2185"/>
    <cellStyle name="제목 4 9" xfId="2186"/>
    <cellStyle name="제목 5" xfId="2187"/>
    <cellStyle name="제목 6" xfId="2188"/>
    <cellStyle name="제목 7" xfId="2189"/>
    <cellStyle name="제목 8" xfId="2190"/>
    <cellStyle name="제목 9" xfId="2191"/>
    <cellStyle name="좋음 10" xfId="2192"/>
    <cellStyle name="좋음 11" xfId="2193"/>
    <cellStyle name="좋음 12" xfId="2194"/>
    <cellStyle name="좋음 2" xfId="2195"/>
    <cellStyle name="좋음 2 2" xfId="3676"/>
    <cellStyle name="좋음 3" xfId="2196"/>
    <cellStyle name="좋음 4" xfId="2197"/>
    <cellStyle name="좋음 5" xfId="2198"/>
    <cellStyle name="좋음 6" xfId="2199"/>
    <cellStyle name="좋음 7" xfId="2200"/>
    <cellStyle name="좋음 8" xfId="2201"/>
    <cellStyle name="좋음 9" xfId="2202"/>
    <cellStyle name="출력 10" xfId="2203"/>
    <cellStyle name="출력 11" xfId="2204"/>
    <cellStyle name="출력 12" xfId="2205"/>
    <cellStyle name="출력 2" xfId="2206"/>
    <cellStyle name="출력 2 2" xfId="3677"/>
    <cellStyle name="출력 3" xfId="2207"/>
    <cellStyle name="출력 4" xfId="2208"/>
    <cellStyle name="출력 5" xfId="2209"/>
    <cellStyle name="출력 6" xfId="2210"/>
    <cellStyle name="출력 7" xfId="2211"/>
    <cellStyle name="출력 8" xfId="2212"/>
    <cellStyle name="출력 9" xfId="2213"/>
    <cellStyle name="표준" xfId="0" builtinId="0"/>
    <cellStyle name="표준 10" xfId="2214"/>
    <cellStyle name="표준 11" xfId="2994"/>
    <cellStyle name="표준 11 2" xfId="3642"/>
    <cellStyle name="표준 12" xfId="2215"/>
    <cellStyle name="표준 12 10" xfId="2216"/>
    <cellStyle name="표준 12 11" xfId="2217"/>
    <cellStyle name="표준 12 12" xfId="2218"/>
    <cellStyle name="표준 12 13" xfId="2219"/>
    <cellStyle name="표준 12 14" xfId="2220"/>
    <cellStyle name="표준 12 15" xfId="2221"/>
    <cellStyle name="표준 12 16" xfId="2222"/>
    <cellStyle name="표준 12 17" xfId="2223"/>
    <cellStyle name="표준 12 18" xfId="2224"/>
    <cellStyle name="표준 12 19" xfId="2225"/>
    <cellStyle name="표준 12 2" xfId="2226"/>
    <cellStyle name="표준 12 20" xfId="2227"/>
    <cellStyle name="표준 12 21" xfId="2228"/>
    <cellStyle name="표준 12 22" xfId="2229"/>
    <cellStyle name="표준 12 23" xfId="2230"/>
    <cellStyle name="표준 12 24" xfId="2231"/>
    <cellStyle name="표준 12 25" xfId="2232"/>
    <cellStyle name="표준 12 26" xfId="2233"/>
    <cellStyle name="표준 12 27" xfId="2234"/>
    <cellStyle name="표준 12 28" xfId="2235"/>
    <cellStyle name="표준 12 29" xfId="2236"/>
    <cellStyle name="표준 12 3" xfId="2237"/>
    <cellStyle name="표준 12 30" xfId="2238"/>
    <cellStyle name="표준 12 31" xfId="2239"/>
    <cellStyle name="표준 12 4" xfId="2240"/>
    <cellStyle name="표준 12 5" xfId="2241"/>
    <cellStyle name="표준 12 6" xfId="2242"/>
    <cellStyle name="표준 12 7" xfId="2243"/>
    <cellStyle name="표준 12 8" xfId="2244"/>
    <cellStyle name="표준 12 9" xfId="2245"/>
    <cellStyle name="표준 13" xfId="2246"/>
    <cellStyle name="표준 13 10" xfId="2247"/>
    <cellStyle name="표준 13 11" xfId="2248"/>
    <cellStyle name="표준 13 12" xfId="2249"/>
    <cellStyle name="표준 13 13" xfId="2250"/>
    <cellStyle name="표준 13 14" xfId="2251"/>
    <cellStyle name="표준 13 2" xfId="2252"/>
    <cellStyle name="표준 13 3" xfId="2253"/>
    <cellStyle name="표준 13 4" xfId="2254"/>
    <cellStyle name="표준 13 5" xfId="2255"/>
    <cellStyle name="표준 13 6" xfId="2256"/>
    <cellStyle name="표준 13 7" xfId="2257"/>
    <cellStyle name="표준 13 8" xfId="2258"/>
    <cellStyle name="표준 13 9" xfId="2259"/>
    <cellStyle name="표준 14" xfId="2260"/>
    <cellStyle name="표준 14 10" xfId="2261"/>
    <cellStyle name="표준 14 11" xfId="2262"/>
    <cellStyle name="표준 14 12" xfId="2263"/>
    <cellStyle name="표준 14 13" xfId="2264"/>
    <cellStyle name="표준 14 14" xfId="2265"/>
    <cellStyle name="표준 14 2" xfId="2266"/>
    <cellStyle name="표준 14 3" xfId="2267"/>
    <cellStyle name="표준 14 4" xfId="2268"/>
    <cellStyle name="표준 14 5" xfId="2269"/>
    <cellStyle name="표준 14 6" xfId="2270"/>
    <cellStyle name="표준 14 7" xfId="2271"/>
    <cellStyle name="표준 14 8" xfId="2272"/>
    <cellStyle name="표준 14 9" xfId="2273"/>
    <cellStyle name="표준 15" xfId="2274"/>
    <cellStyle name="표준 15 10" xfId="2275"/>
    <cellStyle name="표준 15 11" xfId="2276"/>
    <cellStyle name="표준 15 12" xfId="2277"/>
    <cellStyle name="표준 15 13" xfId="2278"/>
    <cellStyle name="표준 15 14" xfId="2279"/>
    <cellStyle name="표준 15 2" xfId="2280"/>
    <cellStyle name="표준 15 3" xfId="2281"/>
    <cellStyle name="표준 15 4" xfId="2282"/>
    <cellStyle name="표준 15 5" xfId="2283"/>
    <cellStyle name="표준 15 6" xfId="2284"/>
    <cellStyle name="표준 15 7" xfId="2285"/>
    <cellStyle name="표준 15 8" xfId="2286"/>
    <cellStyle name="표준 15 9" xfId="2287"/>
    <cellStyle name="표준 16" xfId="2990"/>
    <cellStyle name="표준 16 10" xfId="2288"/>
    <cellStyle name="표준 16 11" xfId="2289"/>
    <cellStyle name="표준 16 2" xfId="2290"/>
    <cellStyle name="표준 16 3" xfId="2291"/>
    <cellStyle name="표준 16 4" xfId="2292"/>
    <cellStyle name="표준 16 5" xfId="2293"/>
    <cellStyle name="표준 16 6" xfId="2294"/>
    <cellStyle name="표준 16 7" xfId="2295"/>
    <cellStyle name="표준 16 8" xfId="2296"/>
    <cellStyle name="표준 16 9" xfId="2297"/>
    <cellStyle name="표준 17" xfId="2298"/>
    <cellStyle name="표준 18" xfId="2989"/>
    <cellStyle name="표준 18 2" xfId="2299"/>
    <cellStyle name="표준 19" xfId="2995"/>
    <cellStyle name="표준 19 10" xfId="2300"/>
    <cellStyle name="표준 19 11" xfId="2301"/>
    <cellStyle name="표준 19 2" xfId="2302"/>
    <cellStyle name="표준 19 3" xfId="2303"/>
    <cellStyle name="표준 19 4" xfId="2304"/>
    <cellStyle name="표준 19 5" xfId="2305"/>
    <cellStyle name="표준 19 6" xfId="2306"/>
    <cellStyle name="표준 19 7" xfId="2307"/>
    <cellStyle name="표준 19 8" xfId="2308"/>
    <cellStyle name="표준 19 9" xfId="2309"/>
    <cellStyle name="표준 2" xfId="2310"/>
    <cellStyle name="표준 2 10" xfId="2311"/>
    <cellStyle name="표준 2 11" xfId="2312"/>
    <cellStyle name="표준 2 12" xfId="2313"/>
    <cellStyle name="표준 2 13" xfId="2314"/>
    <cellStyle name="표준 2 14" xfId="2315"/>
    <cellStyle name="표준 2 15" xfId="2316"/>
    <cellStyle name="표준 2 16" xfId="2317"/>
    <cellStyle name="표준 2 17" xfId="2318"/>
    <cellStyle name="표준 2 18" xfId="2319"/>
    <cellStyle name="표준 2 19" xfId="2320"/>
    <cellStyle name="표준 2 2" xfId="2321"/>
    <cellStyle name="표준 2 2 2" xfId="2322"/>
    <cellStyle name="표준 2 2 3" xfId="2323"/>
    <cellStyle name="표준 2 2 4" xfId="2324"/>
    <cellStyle name="표준 2 2 5" xfId="2991"/>
    <cellStyle name="표준 2 20" xfId="2325"/>
    <cellStyle name="표준 2 21" xfId="2326"/>
    <cellStyle name="표준 2 22" xfId="2327"/>
    <cellStyle name="표준 2 23" xfId="2328"/>
    <cellStyle name="표준 2 24" xfId="2329"/>
    <cellStyle name="표준 2 25" xfId="2330"/>
    <cellStyle name="표준 2 3" xfId="2331"/>
    <cellStyle name="표준 2 4" xfId="2332"/>
    <cellStyle name="표준 2 5" xfId="2333"/>
    <cellStyle name="표준 2 6" xfId="2334"/>
    <cellStyle name="표준 2 7" xfId="2335"/>
    <cellStyle name="표준 2 8" xfId="2336"/>
    <cellStyle name="표준 2 9" xfId="2337"/>
    <cellStyle name="표준 2_1차-추경예산내역서(강동그룹홈)" xfId="2338"/>
    <cellStyle name="표준 20" xfId="2988"/>
    <cellStyle name="표준 20 10" xfId="2339"/>
    <cellStyle name="표준 20 11" xfId="2340"/>
    <cellStyle name="표준 20 12" xfId="2341"/>
    <cellStyle name="표준 20 2" xfId="2342"/>
    <cellStyle name="표준 20 3" xfId="2343"/>
    <cellStyle name="표준 20 4" xfId="2344"/>
    <cellStyle name="표준 20 5" xfId="2345"/>
    <cellStyle name="표준 20 6" xfId="2346"/>
    <cellStyle name="표준 20 7" xfId="2347"/>
    <cellStyle name="표준 20 8" xfId="2348"/>
    <cellStyle name="표준 20 9" xfId="2349"/>
    <cellStyle name="표준 21" xfId="3593"/>
    <cellStyle name="표준 21 10" xfId="2350"/>
    <cellStyle name="표준 21 11" xfId="2351"/>
    <cellStyle name="표준 21 12" xfId="2352"/>
    <cellStyle name="표준 21 2" xfId="2353"/>
    <cellStyle name="표준 21 3" xfId="2354"/>
    <cellStyle name="표준 21 4" xfId="2355"/>
    <cellStyle name="표준 21 5" xfId="2356"/>
    <cellStyle name="표준 21 6" xfId="2357"/>
    <cellStyle name="표준 21 7" xfId="2358"/>
    <cellStyle name="표준 21 8" xfId="2359"/>
    <cellStyle name="표준 21 9" xfId="2360"/>
    <cellStyle name="표준 22" xfId="3594"/>
    <cellStyle name="표준 23" xfId="3595"/>
    <cellStyle name="표준 23 10" xfId="2361"/>
    <cellStyle name="표준 23 11" xfId="2362"/>
    <cellStyle name="표준 23 2" xfId="2363"/>
    <cellStyle name="표준 23 3" xfId="2364"/>
    <cellStyle name="표준 23 4" xfId="2365"/>
    <cellStyle name="표준 23 5" xfId="2366"/>
    <cellStyle name="표준 23 6" xfId="2367"/>
    <cellStyle name="표준 23 7" xfId="2368"/>
    <cellStyle name="표준 23 8" xfId="2369"/>
    <cellStyle name="표준 23 9" xfId="2370"/>
    <cellStyle name="표준 24" xfId="3596"/>
    <cellStyle name="표준 24 2" xfId="2371"/>
    <cellStyle name="표준 25" xfId="3597"/>
    <cellStyle name="표준 25 2" xfId="2372"/>
    <cellStyle name="표준 26" xfId="3598"/>
    <cellStyle name="표준 27" xfId="3599"/>
    <cellStyle name="표준 28" xfId="2373"/>
    <cellStyle name="표준 28 2" xfId="2374"/>
    <cellStyle name="표준 29" xfId="3600"/>
    <cellStyle name="표준 3" xfId="2993"/>
    <cellStyle name="표준 3 2" xfId="2375"/>
    <cellStyle name="표준 3 3" xfId="2376"/>
    <cellStyle name="표준 3 3 2" xfId="2377"/>
    <cellStyle name="표준 3 3 3" xfId="2378"/>
    <cellStyle name="표준 3 3 4" xfId="2379"/>
    <cellStyle name="표준 3 3 5" xfId="2992"/>
    <cellStyle name="표준 3 4" xfId="3678"/>
    <cellStyle name="표준 30" xfId="3601"/>
    <cellStyle name="표준 31" xfId="3602"/>
    <cellStyle name="표준 32" xfId="3603"/>
    <cellStyle name="표준 33" xfId="3604"/>
    <cellStyle name="표준 34" xfId="2380"/>
    <cellStyle name="표준 35" xfId="2381"/>
    <cellStyle name="표준 36" xfId="2382"/>
    <cellStyle name="표준 37" xfId="2383"/>
    <cellStyle name="표준 38" xfId="2384"/>
    <cellStyle name="표준 39" xfId="2385"/>
    <cellStyle name="표준 4" xfId="2386"/>
    <cellStyle name="표준 4 2" xfId="2387"/>
    <cellStyle name="표준 40" xfId="2388"/>
    <cellStyle name="표준 41" xfId="2389"/>
    <cellStyle name="표준 42" xfId="2390"/>
    <cellStyle name="표준 43" xfId="3605"/>
    <cellStyle name="표준 44" xfId="2391"/>
    <cellStyle name="표준 45" xfId="2392"/>
    <cellStyle name="표준 46" xfId="2393"/>
    <cellStyle name="표준 47" xfId="2394"/>
    <cellStyle name="표준 48" xfId="3606"/>
    <cellStyle name="표준 49" xfId="3607"/>
    <cellStyle name="표준 5" xfId="2395"/>
    <cellStyle name="표준 50" xfId="3608"/>
    <cellStyle name="표준 51" xfId="3609"/>
    <cellStyle name="표준 52" xfId="3610"/>
    <cellStyle name="표준 53" xfId="3611"/>
    <cellStyle name="표준 54" xfId="3612"/>
    <cellStyle name="표준 55" xfId="3613"/>
    <cellStyle name="표준 56" xfId="3614"/>
    <cellStyle name="표준 57" xfId="3615"/>
    <cellStyle name="표준 58" xfId="3616"/>
    <cellStyle name="표준 59" xfId="3617"/>
    <cellStyle name="표준 6" xfId="2396"/>
    <cellStyle name="표준 60" xfId="3618"/>
    <cellStyle name="표준 61" xfId="3619"/>
    <cellStyle name="표준 62" xfId="3620"/>
    <cellStyle name="표준 63" xfId="3621"/>
    <cellStyle name="표준 64" xfId="3622"/>
    <cellStyle name="표준 65" xfId="3623"/>
    <cellStyle name="표준 66" xfId="3624"/>
    <cellStyle name="표준 67" xfId="3625"/>
    <cellStyle name="표준 68" xfId="3626"/>
    <cellStyle name="표준 69" xfId="3627"/>
    <cellStyle name="표준 7" xfId="2397"/>
    <cellStyle name="표준 70" xfId="3628"/>
    <cellStyle name="표준 71" xfId="3629"/>
    <cellStyle name="표준 72" xfId="3630"/>
    <cellStyle name="표준 73" xfId="3631"/>
    <cellStyle name="표준 74" xfId="3632"/>
    <cellStyle name="표준 75" xfId="3633"/>
    <cellStyle name="표준 76" xfId="3634"/>
    <cellStyle name="표준 77" xfId="3635"/>
    <cellStyle name="표준 78" xfId="3636"/>
    <cellStyle name="표준 79" xfId="3637"/>
    <cellStyle name="표준 8" xfId="2398"/>
    <cellStyle name="표준 80" xfId="3638"/>
    <cellStyle name="표준 81" xfId="3639"/>
    <cellStyle name="표준 82" xfId="3640"/>
    <cellStyle name="표준 83" xfId="3641"/>
    <cellStyle name="표준 9" xfId="23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8"/>
  <sheetViews>
    <sheetView tabSelected="1" view="pageBreakPreview" zoomScale="115" zoomScaleSheetLayoutView="115" workbookViewId="0">
      <selection activeCell="D22" sqref="D22"/>
    </sheetView>
  </sheetViews>
  <sheetFormatPr defaultColWidth="8.625" defaultRowHeight="16.5"/>
  <cols>
    <col min="1" max="1" width="8.125" style="138" customWidth="1"/>
    <col min="2" max="2" width="7.625" style="138" customWidth="1"/>
    <col min="3" max="3" width="10.125" style="138" customWidth="1"/>
    <col min="4" max="4" width="12.875" style="546" customWidth="1"/>
    <col min="5" max="5" width="12.625" style="546" customWidth="1"/>
    <col min="6" max="6" width="11.125" style="547" customWidth="1"/>
    <col min="7" max="7" width="6.625" style="141" customWidth="1"/>
    <col min="8" max="8" width="8" style="135" customWidth="1"/>
    <col min="9" max="9" width="7.875" style="138" customWidth="1"/>
    <col min="10" max="10" width="10.625" style="135" customWidth="1"/>
    <col min="11" max="11" width="12.625" style="135" customWidth="1"/>
    <col min="12" max="12" width="12.5" style="548" customWidth="1"/>
    <col min="13" max="13" width="11.125" style="547" customWidth="1"/>
    <col min="14" max="14" width="8.125" style="141" bestFit="1" customWidth="1"/>
    <col min="15" max="16384" width="8.625" style="214"/>
  </cols>
  <sheetData>
    <row r="1" spans="1:14" ht="19.7" customHeight="1">
      <c r="A1" s="665" t="s">
        <v>605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</row>
    <row r="2" spans="1:14" ht="13.5" customHeight="1" thickBot="1">
      <c r="A2" s="475" t="s">
        <v>518</v>
      </c>
      <c r="B2" s="475"/>
      <c r="C2" s="475"/>
      <c r="D2" s="476"/>
      <c r="E2" s="477"/>
      <c r="F2" s="478"/>
      <c r="G2" s="476"/>
      <c r="H2" s="475"/>
      <c r="I2" s="475"/>
      <c r="J2" s="475"/>
      <c r="K2" s="475"/>
      <c r="L2" s="511"/>
      <c r="M2" s="512"/>
      <c r="N2" s="475" t="s">
        <v>519</v>
      </c>
    </row>
    <row r="3" spans="1:14" ht="13.5" customHeight="1">
      <c r="A3" s="666" t="s">
        <v>8</v>
      </c>
      <c r="B3" s="667"/>
      <c r="C3" s="667"/>
      <c r="D3" s="667"/>
      <c r="E3" s="667"/>
      <c r="F3" s="667"/>
      <c r="G3" s="668"/>
      <c r="H3" s="666" t="s">
        <v>9</v>
      </c>
      <c r="I3" s="667"/>
      <c r="J3" s="668"/>
      <c r="K3" s="667"/>
      <c r="L3" s="667"/>
      <c r="M3" s="667"/>
      <c r="N3" s="668"/>
    </row>
    <row r="4" spans="1:14" ht="11.25" customHeight="1">
      <c r="A4" s="669" t="s">
        <v>10</v>
      </c>
      <c r="B4" s="670"/>
      <c r="C4" s="670"/>
      <c r="D4" s="513" t="s">
        <v>520</v>
      </c>
      <c r="E4" s="513" t="s">
        <v>603</v>
      </c>
      <c r="F4" s="670" t="s">
        <v>521</v>
      </c>
      <c r="G4" s="671"/>
      <c r="H4" s="669" t="s">
        <v>10</v>
      </c>
      <c r="I4" s="670"/>
      <c r="J4" s="670"/>
      <c r="K4" s="513" t="s">
        <v>520</v>
      </c>
      <c r="L4" s="513" t="s">
        <v>603</v>
      </c>
      <c r="M4" s="670" t="s">
        <v>521</v>
      </c>
      <c r="N4" s="671"/>
    </row>
    <row r="5" spans="1:14" ht="15" customHeight="1">
      <c r="A5" s="557" t="s">
        <v>0</v>
      </c>
      <c r="B5" s="558" t="s">
        <v>1</v>
      </c>
      <c r="C5" s="558" t="s">
        <v>2</v>
      </c>
      <c r="D5" s="514" t="s">
        <v>522</v>
      </c>
      <c r="E5" s="514" t="s">
        <v>604</v>
      </c>
      <c r="F5" s="515" t="s">
        <v>22</v>
      </c>
      <c r="G5" s="516" t="s">
        <v>11</v>
      </c>
      <c r="H5" s="557" t="s">
        <v>0</v>
      </c>
      <c r="I5" s="558" t="s">
        <v>1</v>
      </c>
      <c r="J5" s="558" t="s">
        <v>2</v>
      </c>
      <c r="K5" s="514" t="s">
        <v>522</v>
      </c>
      <c r="L5" s="514" t="s">
        <v>604</v>
      </c>
      <c r="M5" s="515" t="s">
        <v>22</v>
      </c>
      <c r="N5" s="516" t="s">
        <v>11</v>
      </c>
    </row>
    <row r="6" spans="1:14" s="479" customFormat="1" ht="16.5" customHeight="1">
      <c r="A6" s="672" t="s">
        <v>523</v>
      </c>
      <c r="B6" s="673"/>
      <c r="C6" s="673"/>
      <c r="D6" s="565">
        <f>SUM(D7+D29+D48+D45+D51)</f>
        <v>2382017345</v>
      </c>
      <c r="E6" s="565">
        <f>SUM(E7+E29+E48+E45+E51)</f>
        <v>2366460788</v>
      </c>
      <c r="F6" s="565">
        <f>SUM(E6-D6)</f>
        <v>-15556557</v>
      </c>
      <c r="G6" s="517">
        <f>SUM(F6/D6)</f>
        <v>-6.5308327971054297E-3</v>
      </c>
      <c r="H6" s="672" t="s">
        <v>524</v>
      </c>
      <c r="I6" s="673"/>
      <c r="J6" s="673"/>
      <c r="K6" s="566">
        <f>SUM(K7+K26+K64+K29)</f>
        <v>2382017345</v>
      </c>
      <c r="L6" s="566">
        <f>SUM(L7+L26+L64+L29)</f>
        <v>2366460788</v>
      </c>
      <c r="M6" s="566">
        <f t="shared" ref="M6:M17" si="0">SUM(L6-K6)</f>
        <v>-15556557</v>
      </c>
      <c r="N6" s="567">
        <f t="shared" ref="N6:N38" si="1">SUM(M6/K6)</f>
        <v>-6.5308327971054297E-3</v>
      </c>
    </row>
    <row r="7" spans="1:14" ht="16.5" customHeight="1">
      <c r="A7" s="568" t="s">
        <v>525</v>
      </c>
      <c r="B7" s="674" t="s">
        <v>526</v>
      </c>
      <c r="C7" s="675"/>
      <c r="D7" s="569">
        <f>SUM(D8+D11)</f>
        <v>1573437990</v>
      </c>
      <c r="E7" s="569">
        <f>SUM(E8+E11)</f>
        <v>1573437990</v>
      </c>
      <c r="F7" s="569">
        <f t="shared" ref="F7:F38" si="2">SUM(E7-D7)</f>
        <v>0</v>
      </c>
      <c r="G7" s="518">
        <f t="shared" ref="G7:G37" si="3">SUM(F7/D7)</f>
        <v>0</v>
      </c>
      <c r="H7" s="543" t="s">
        <v>4</v>
      </c>
      <c r="I7" s="676" t="s">
        <v>526</v>
      </c>
      <c r="J7" s="676"/>
      <c r="K7" s="570">
        <f>SUM(K8+K16+K19)</f>
        <v>257687820</v>
      </c>
      <c r="L7" s="570">
        <f>SUM(L8+L16+L19)</f>
        <v>257687820</v>
      </c>
      <c r="M7" s="571">
        <f t="shared" si="0"/>
        <v>0</v>
      </c>
      <c r="N7" s="572">
        <f t="shared" si="1"/>
        <v>0</v>
      </c>
    </row>
    <row r="8" spans="1:14" ht="16.5" customHeight="1">
      <c r="A8" s="573"/>
      <c r="B8" s="528" t="s">
        <v>525</v>
      </c>
      <c r="C8" s="574" t="s">
        <v>527</v>
      </c>
      <c r="D8" s="575">
        <f>SUM(D9:D10)</f>
        <v>356756000</v>
      </c>
      <c r="E8" s="575">
        <f>SUM(E9:E10)</f>
        <v>356756000</v>
      </c>
      <c r="F8" s="569">
        <f t="shared" si="2"/>
        <v>0</v>
      </c>
      <c r="G8" s="518">
        <f>SUM(F8/D8)</f>
        <v>0</v>
      </c>
      <c r="H8" s="519"/>
      <c r="I8" s="520" t="s">
        <v>5</v>
      </c>
      <c r="J8" s="520" t="s">
        <v>12</v>
      </c>
      <c r="K8" s="576">
        <f>SUM(K9:K15)</f>
        <v>224292620</v>
      </c>
      <c r="L8" s="576">
        <f>SUM(L9:L15)</f>
        <v>224292620</v>
      </c>
      <c r="M8" s="571">
        <f t="shared" si="0"/>
        <v>0</v>
      </c>
      <c r="N8" s="572">
        <f t="shared" si="1"/>
        <v>0</v>
      </c>
    </row>
    <row r="9" spans="1:14" ht="16.5" customHeight="1">
      <c r="A9" s="577"/>
      <c r="B9" s="578"/>
      <c r="C9" s="487" t="s">
        <v>528</v>
      </c>
      <c r="D9" s="575">
        <v>274908000</v>
      </c>
      <c r="E9" s="575">
        <v>274908000</v>
      </c>
      <c r="F9" s="569">
        <f t="shared" si="2"/>
        <v>0</v>
      </c>
      <c r="G9" s="518">
        <f t="shared" si="3"/>
        <v>0</v>
      </c>
      <c r="H9" s="521"/>
      <c r="I9" s="522"/>
      <c r="J9" s="520" t="s">
        <v>529</v>
      </c>
      <c r="K9" s="571">
        <v>167459400</v>
      </c>
      <c r="L9" s="571">
        <v>167459400</v>
      </c>
      <c r="M9" s="571">
        <f t="shared" si="0"/>
        <v>0</v>
      </c>
      <c r="N9" s="572">
        <f t="shared" si="1"/>
        <v>0</v>
      </c>
    </row>
    <row r="10" spans="1:14" ht="16.5" customHeight="1">
      <c r="A10" s="579"/>
      <c r="B10" s="580"/>
      <c r="C10" s="581" t="s">
        <v>530</v>
      </c>
      <c r="D10" s="575">
        <v>81848000</v>
      </c>
      <c r="E10" s="575">
        <v>81848000</v>
      </c>
      <c r="F10" s="569">
        <f t="shared" si="2"/>
        <v>0</v>
      </c>
      <c r="G10" s="518">
        <f t="shared" si="3"/>
        <v>0</v>
      </c>
      <c r="H10" s="521"/>
      <c r="I10" s="523"/>
      <c r="J10" s="520" t="s">
        <v>531</v>
      </c>
      <c r="K10" s="571">
        <v>14263480</v>
      </c>
      <c r="L10" s="571">
        <v>14263480</v>
      </c>
      <c r="M10" s="571">
        <f t="shared" si="0"/>
        <v>0</v>
      </c>
      <c r="N10" s="572">
        <f t="shared" si="1"/>
        <v>0</v>
      </c>
    </row>
    <row r="11" spans="1:14" ht="16.5" customHeight="1">
      <c r="A11" s="582"/>
      <c r="B11" s="487" t="s">
        <v>532</v>
      </c>
      <c r="C11" s="574" t="s">
        <v>527</v>
      </c>
      <c r="D11" s="575">
        <f>SUM(D12:D28)</f>
        <v>1216681990</v>
      </c>
      <c r="E11" s="575">
        <f>SUM(E12:E28)</f>
        <v>1216681990</v>
      </c>
      <c r="F11" s="569">
        <f t="shared" si="2"/>
        <v>0</v>
      </c>
      <c r="G11" s="518">
        <f t="shared" si="3"/>
        <v>0</v>
      </c>
      <c r="H11" s="521"/>
      <c r="I11" s="523"/>
      <c r="J11" s="520" t="s">
        <v>533</v>
      </c>
      <c r="K11" s="571">
        <v>3680000</v>
      </c>
      <c r="L11" s="571">
        <v>3680000</v>
      </c>
      <c r="M11" s="571">
        <f t="shared" si="0"/>
        <v>0</v>
      </c>
      <c r="N11" s="572">
        <f t="shared" si="1"/>
        <v>0</v>
      </c>
    </row>
    <row r="12" spans="1:14" ht="16.5" customHeight="1">
      <c r="A12" s="577"/>
      <c r="B12" s="583" t="s">
        <v>534</v>
      </c>
      <c r="C12" s="528" t="s">
        <v>513</v>
      </c>
      <c r="D12" s="575">
        <v>179900000</v>
      </c>
      <c r="E12" s="575">
        <v>179900000</v>
      </c>
      <c r="F12" s="569">
        <f t="shared" si="2"/>
        <v>0</v>
      </c>
      <c r="G12" s="518">
        <f t="shared" si="3"/>
        <v>0</v>
      </c>
      <c r="H12" s="521"/>
      <c r="I12" s="523"/>
      <c r="J12" s="520" t="s">
        <v>535</v>
      </c>
      <c r="K12" s="571">
        <v>5520000</v>
      </c>
      <c r="L12" s="571">
        <v>5520000</v>
      </c>
      <c r="M12" s="571">
        <f t="shared" si="0"/>
        <v>0</v>
      </c>
      <c r="N12" s="572">
        <f t="shared" si="1"/>
        <v>0</v>
      </c>
    </row>
    <row r="13" spans="1:14" ht="16.5" customHeight="1">
      <c r="A13" s="577"/>
      <c r="B13" s="584"/>
      <c r="C13" s="530" t="s">
        <v>536</v>
      </c>
      <c r="D13" s="575">
        <v>154200000</v>
      </c>
      <c r="E13" s="575">
        <v>154200000</v>
      </c>
      <c r="F13" s="569">
        <f t="shared" si="2"/>
        <v>0</v>
      </c>
      <c r="G13" s="518">
        <f t="shared" si="3"/>
        <v>0</v>
      </c>
      <c r="H13" s="521"/>
      <c r="I13" s="585"/>
      <c r="J13" s="520" t="s">
        <v>537</v>
      </c>
      <c r="K13" s="571">
        <v>15910240</v>
      </c>
      <c r="L13" s="571">
        <v>15910240</v>
      </c>
      <c r="M13" s="571">
        <f t="shared" si="0"/>
        <v>0</v>
      </c>
      <c r="N13" s="572">
        <f t="shared" si="1"/>
        <v>0</v>
      </c>
    </row>
    <row r="14" spans="1:14" ht="16.5" customHeight="1">
      <c r="A14" s="577"/>
      <c r="B14" s="583"/>
      <c r="C14" s="586" t="s">
        <v>514</v>
      </c>
      <c r="D14" s="587">
        <v>138991990</v>
      </c>
      <c r="E14" s="587">
        <v>138991990</v>
      </c>
      <c r="F14" s="569">
        <f t="shared" si="2"/>
        <v>0</v>
      </c>
      <c r="G14" s="518">
        <f t="shared" si="3"/>
        <v>0</v>
      </c>
      <c r="H14" s="521"/>
      <c r="I14" s="585"/>
      <c r="J14" s="588" t="s">
        <v>538</v>
      </c>
      <c r="K14" s="589">
        <v>16959500</v>
      </c>
      <c r="L14" s="589">
        <v>16959500</v>
      </c>
      <c r="M14" s="571">
        <f t="shared" si="0"/>
        <v>0</v>
      </c>
      <c r="N14" s="572">
        <f t="shared" si="1"/>
        <v>0</v>
      </c>
    </row>
    <row r="15" spans="1:14" ht="16.5" customHeight="1">
      <c r="A15" s="577"/>
      <c r="B15" s="583"/>
      <c r="C15" s="530" t="s">
        <v>515</v>
      </c>
      <c r="D15" s="587">
        <v>38550000</v>
      </c>
      <c r="E15" s="587">
        <v>38550000</v>
      </c>
      <c r="F15" s="569">
        <f t="shared" si="2"/>
        <v>0</v>
      </c>
      <c r="G15" s="518">
        <f t="shared" si="3"/>
        <v>0</v>
      </c>
      <c r="H15" s="521"/>
      <c r="I15" s="590"/>
      <c r="J15" s="520" t="s">
        <v>539</v>
      </c>
      <c r="K15" s="591">
        <v>500000</v>
      </c>
      <c r="L15" s="591">
        <v>500000</v>
      </c>
      <c r="M15" s="571">
        <f>SUM(L15-K15)</f>
        <v>0</v>
      </c>
      <c r="N15" s="572">
        <f t="shared" si="1"/>
        <v>0</v>
      </c>
    </row>
    <row r="16" spans="1:14" ht="16.5" customHeight="1">
      <c r="A16" s="577"/>
      <c r="B16" s="583"/>
      <c r="C16" s="528" t="s">
        <v>540</v>
      </c>
      <c r="D16" s="575">
        <v>110510000</v>
      </c>
      <c r="E16" s="575">
        <v>110510000</v>
      </c>
      <c r="F16" s="569">
        <f t="shared" si="2"/>
        <v>0</v>
      </c>
      <c r="G16" s="518">
        <f t="shared" si="3"/>
        <v>0</v>
      </c>
      <c r="H16" s="521"/>
      <c r="I16" s="487" t="s">
        <v>541</v>
      </c>
      <c r="J16" s="520" t="s">
        <v>527</v>
      </c>
      <c r="K16" s="576">
        <f>SUM(K17:K18)</f>
        <v>250000</v>
      </c>
      <c r="L16" s="576">
        <f>SUM(L17:L18)</f>
        <v>250000</v>
      </c>
      <c r="M16" s="571">
        <f t="shared" si="0"/>
        <v>0</v>
      </c>
      <c r="N16" s="572">
        <f t="shared" si="1"/>
        <v>0</v>
      </c>
    </row>
    <row r="17" spans="1:14" ht="16.5" customHeight="1">
      <c r="A17" s="592"/>
      <c r="B17" s="593"/>
      <c r="C17" s="594" t="s">
        <v>542</v>
      </c>
      <c r="D17" s="575">
        <v>110510000</v>
      </c>
      <c r="E17" s="575">
        <v>110510000</v>
      </c>
      <c r="F17" s="569">
        <f t="shared" si="2"/>
        <v>0</v>
      </c>
      <c r="G17" s="518">
        <f t="shared" si="3"/>
        <v>0</v>
      </c>
      <c r="H17" s="521"/>
      <c r="I17" s="595"/>
      <c r="J17" s="520" t="s">
        <v>528</v>
      </c>
      <c r="K17" s="571">
        <v>0</v>
      </c>
      <c r="L17" s="571">
        <v>0</v>
      </c>
      <c r="M17" s="571">
        <f t="shared" si="0"/>
        <v>0</v>
      </c>
      <c r="N17" s="572">
        <v>0</v>
      </c>
    </row>
    <row r="18" spans="1:14" ht="16.5" customHeight="1">
      <c r="A18" s="592"/>
      <c r="B18" s="593"/>
      <c r="C18" s="594" t="s">
        <v>543</v>
      </c>
      <c r="D18" s="575">
        <v>46260000</v>
      </c>
      <c r="E18" s="575">
        <v>46260000</v>
      </c>
      <c r="F18" s="569">
        <f t="shared" si="2"/>
        <v>0</v>
      </c>
      <c r="G18" s="518">
        <f t="shared" si="3"/>
        <v>0</v>
      </c>
      <c r="H18" s="521"/>
      <c r="I18" s="596"/>
      <c r="J18" s="520" t="s">
        <v>544</v>
      </c>
      <c r="K18" s="597">
        <v>250000</v>
      </c>
      <c r="L18" s="597">
        <v>250000</v>
      </c>
      <c r="M18" s="571">
        <f>SUM(L18-K18)</f>
        <v>0</v>
      </c>
      <c r="N18" s="572">
        <f t="shared" si="1"/>
        <v>0</v>
      </c>
    </row>
    <row r="19" spans="1:14" ht="16.5" customHeight="1">
      <c r="A19" s="592"/>
      <c r="B19" s="593"/>
      <c r="C19" s="594" t="s">
        <v>545</v>
      </c>
      <c r="D19" s="575">
        <v>46260000</v>
      </c>
      <c r="E19" s="575">
        <v>46260000</v>
      </c>
      <c r="F19" s="569">
        <f t="shared" si="2"/>
        <v>0</v>
      </c>
      <c r="G19" s="518">
        <f t="shared" si="3"/>
        <v>0</v>
      </c>
      <c r="H19" s="521"/>
      <c r="I19" s="598" t="s">
        <v>546</v>
      </c>
      <c r="J19" s="559" t="s">
        <v>527</v>
      </c>
      <c r="K19" s="599">
        <f>SUM(K20:K25)</f>
        <v>33145200</v>
      </c>
      <c r="L19" s="599">
        <f>SUM(L20:L25)</f>
        <v>33145200</v>
      </c>
      <c r="M19" s="600">
        <f>SUM(L19-K19)</f>
        <v>0</v>
      </c>
      <c r="N19" s="572">
        <f t="shared" si="1"/>
        <v>0</v>
      </c>
    </row>
    <row r="20" spans="1:14" ht="16.5" customHeight="1">
      <c r="A20" s="577"/>
      <c r="B20" s="574" t="s">
        <v>547</v>
      </c>
      <c r="C20" s="602" t="s">
        <v>548</v>
      </c>
      <c r="D20" s="575">
        <v>88200000</v>
      </c>
      <c r="E20" s="575">
        <v>88200000</v>
      </c>
      <c r="F20" s="569">
        <f t="shared" si="2"/>
        <v>0</v>
      </c>
      <c r="G20" s="518">
        <f t="shared" si="3"/>
        <v>0</v>
      </c>
      <c r="H20" s="521"/>
      <c r="I20" s="596"/>
      <c r="J20" s="520" t="s">
        <v>549</v>
      </c>
      <c r="K20" s="662">
        <v>1183950</v>
      </c>
      <c r="L20" s="597">
        <v>1183950</v>
      </c>
      <c r="M20" s="571">
        <f>SUM(L20-K20)</f>
        <v>0</v>
      </c>
      <c r="N20" s="572">
        <f t="shared" si="1"/>
        <v>0</v>
      </c>
    </row>
    <row r="21" spans="1:14" ht="16.5" customHeight="1">
      <c r="A21" s="577"/>
      <c r="B21" s="603"/>
      <c r="C21" s="530" t="s">
        <v>550</v>
      </c>
      <c r="D21" s="575">
        <v>100800000</v>
      </c>
      <c r="E21" s="575">
        <v>100800000</v>
      </c>
      <c r="F21" s="569">
        <f t="shared" si="2"/>
        <v>0</v>
      </c>
      <c r="G21" s="518">
        <f t="shared" si="3"/>
        <v>0</v>
      </c>
      <c r="H21" s="521"/>
      <c r="I21" s="596"/>
      <c r="J21" s="524" t="s">
        <v>551</v>
      </c>
      <c r="K21" s="662">
        <v>17522603</v>
      </c>
      <c r="L21" s="597">
        <v>17522603</v>
      </c>
      <c r="M21" s="571">
        <f>SUM(L21-K21)</f>
        <v>0</v>
      </c>
      <c r="N21" s="572">
        <f t="shared" si="1"/>
        <v>0</v>
      </c>
    </row>
    <row r="22" spans="1:14" ht="16.5" customHeight="1">
      <c r="A22" s="577"/>
      <c r="B22" s="604"/>
      <c r="C22" s="602" t="s">
        <v>552</v>
      </c>
      <c r="D22" s="605">
        <v>84000000</v>
      </c>
      <c r="E22" s="605">
        <v>84000000</v>
      </c>
      <c r="F22" s="569">
        <f t="shared" si="2"/>
        <v>0</v>
      </c>
      <c r="G22" s="518">
        <f t="shared" si="3"/>
        <v>0</v>
      </c>
      <c r="H22" s="525"/>
      <c r="I22" s="596"/>
      <c r="J22" s="520" t="s">
        <v>553</v>
      </c>
      <c r="K22" s="662">
        <v>5187897</v>
      </c>
      <c r="L22" s="597">
        <v>5187897</v>
      </c>
      <c r="M22" s="571">
        <f>SUM(L22-K22)</f>
        <v>0</v>
      </c>
      <c r="N22" s="572">
        <f t="shared" si="1"/>
        <v>0</v>
      </c>
    </row>
    <row r="23" spans="1:14" ht="16.5" customHeight="1">
      <c r="A23" s="577"/>
      <c r="B23" s="606" t="s">
        <v>554</v>
      </c>
      <c r="C23" s="586" t="s">
        <v>555</v>
      </c>
      <c r="D23" s="605">
        <v>21000000</v>
      </c>
      <c r="E23" s="605">
        <v>21000000</v>
      </c>
      <c r="F23" s="569">
        <f t="shared" si="2"/>
        <v>0</v>
      </c>
      <c r="G23" s="518">
        <f t="shared" si="3"/>
        <v>0</v>
      </c>
      <c r="H23" s="521"/>
      <c r="I23" s="596"/>
      <c r="J23" s="520" t="s">
        <v>556</v>
      </c>
      <c r="K23" s="662">
        <v>6305650</v>
      </c>
      <c r="L23" s="597">
        <v>6305650</v>
      </c>
      <c r="M23" s="571">
        <f t="shared" ref="M23:M29" si="4">SUM(L23-K23)</f>
        <v>0</v>
      </c>
      <c r="N23" s="572">
        <f t="shared" si="1"/>
        <v>0</v>
      </c>
    </row>
    <row r="24" spans="1:14" ht="16.5" customHeight="1">
      <c r="A24" s="577"/>
      <c r="B24" s="603"/>
      <c r="C24" s="528" t="s">
        <v>557</v>
      </c>
      <c r="D24" s="575">
        <v>42000000</v>
      </c>
      <c r="E24" s="575">
        <v>42000000</v>
      </c>
      <c r="F24" s="569">
        <f t="shared" si="2"/>
        <v>0</v>
      </c>
      <c r="G24" s="518">
        <f t="shared" si="3"/>
        <v>0</v>
      </c>
      <c r="H24" s="521"/>
      <c r="I24" s="596"/>
      <c r="J24" s="520" t="s">
        <v>558</v>
      </c>
      <c r="K24" s="662">
        <v>2789100</v>
      </c>
      <c r="L24" s="597">
        <v>2789100</v>
      </c>
      <c r="M24" s="571">
        <f t="shared" si="4"/>
        <v>0</v>
      </c>
      <c r="N24" s="572">
        <f t="shared" si="1"/>
        <v>0</v>
      </c>
    </row>
    <row r="25" spans="1:14" ht="16.5" customHeight="1">
      <c r="A25" s="577"/>
      <c r="B25" s="603" t="s">
        <v>559</v>
      </c>
      <c r="C25" s="528" t="s">
        <v>560</v>
      </c>
      <c r="D25" s="575">
        <v>37500000</v>
      </c>
      <c r="E25" s="575">
        <v>37500000</v>
      </c>
      <c r="F25" s="569">
        <f t="shared" si="2"/>
        <v>0</v>
      </c>
      <c r="G25" s="518">
        <f t="shared" si="3"/>
        <v>0</v>
      </c>
      <c r="H25" s="526"/>
      <c r="I25" s="607"/>
      <c r="J25" s="520" t="s">
        <v>561</v>
      </c>
      <c r="K25" s="597">
        <v>156000</v>
      </c>
      <c r="L25" s="597">
        <v>156000</v>
      </c>
      <c r="M25" s="571">
        <f t="shared" si="4"/>
        <v>0</v>
      </c>
      <c r="N25" s="572">
        <f t="shared" si="1"/>
        <v>0</v>
      </c>
    </row>
    <row r="26" spans="1:14" ht="16.5" customHeight="1">
      <c r="A26" s="577"/>
      <c r="B26" s="603"/>
      <c r="C26" s="528" t="s">
        <v>562</v>
      </c>
      <c r="D26" s="575">
        <v>5000000</v>
      </c>
      <c r="E26" s="575">
        <v>5000000</v>
      </c>
      <c r="F26" s="569">
        <f t="shared" si="2"/>
        <v>0</v>
      </c>
      <c r="G26" s="518">
        <f t="shared" si="3"/>
        <v>0</v>
      </c>
      <c r="H26" s="527" t="s">
        <v>563</v>
      </c>
      <c r="I26" s="663" t="s">
        <v>526</v>
      </c>
      <c r="J26" s="664"/>
      <c r="K26" s="570">
        <f>SUM(K27:K28)</f>
        <v>275000</v>
      </c>
      <c r="L26" s="570">
        <f>SUM(L27:L28)</f>
        <v>275000</v>
      </c>
      <c r="M26" s="571">
        <f t="shared" si="4"/>
        <v>0</v>
      </c>
      <c r="N26" s="572">
        <f t="shared" si="1"/>
        <v>0</v>
      </c>
    </row>
    <row r="27" spans="1:14" ht="16.5" customHeight="1">
      <c r="A27" s="577"/>
      <c r="B27" s="608" t="s">
        <v>564</v>
      </c>
      <c r="C27" s="542" t="s">
        <v>565</v>
      </c>
      <c r="D27" s="569">
        <v>6000000</v>
      </c>
      <c r="E27" s="569">
        <v>6000000</v>
      </c>
      <c r="F27" s="609">
        <f t="shared" si="2"/>
        <v>0</v>
      </c>
      <c r="G27" s="518">
        <f t="shared" si="3"/>
        <v>0</v>
      </c>
      <c r="H27" s="519"/>
      <c r="I27" s="520" t="s">
        <v>566</v>
      </c>
      <c r="J27" s="588" t="s">
        <v>567</v>
      </c>
      <c r="K27" s="597">
        <v>275000</v>
      </c>
      <c r="L27" s="597">
        <v>275000</v>
      </c>
      <c r="M27" s="571">
        <f t="shared" si="4"/>
        <v>0</v>
      </c>
      <c r="N27" s="572">
        <f t="shared" si="1"/>
        <v>0</v>
      </c>
    </row>
    <row r="28" spans="1:14" ht="16.5" customHeight="1">
      <c r="A28" s="577"/>
      <c r="B28" s="608" t="s">
        <v>568</v>
      </c>
      <c r="C28" s="542" t="s">
        <v>569</v>
      </c>
      <c r="D28" s="569">
        <v>7000000</v>
      </c>
      <c r="E28" s="569">
        <v>7000000</v>
      </c>
      <c r="F28" s="609">
        <f t="shared" si="2"/>
        <v>0</v>
      </c>
      <c r="G28" s="518">
        <f t="shared" si="3"/>
        <v>0</v>
      </c>
      <c r="H28" s="610"/>
      <c r="I28" s="520"/>
      <c r="J28" s="520" t="s">
        <v>570</v>
      </c>
      <c r="K28" s="597">
        <v>0</v>
      </c>
      <c r="L28" s="597">
        <v>0</v>
      </c>
      <c r="M28" s="571">
        <f t="shared" si="4"/>
        <v>0</v>
      </c>
      <c r="N28" s="572">
        <v>0</v>
      </c>
    </row>
    <row r="29" spans="1:14" ht="16.5" customHeight="1">
      <c r="A29" s="568" t="s">
        <v>571</v>
      </c>
      <c r="B29" s="611" t="s">
        <v>526</v>
      </c>
      <c r="C29" s="612"/>
      <c r="D29" s="575">
        <f>SUM(D30+D35+D38)</f>
        <v>763958672</v>
      </c>
      <c r="E29" s="575">
        <f>SUM(E30+E35+E38)</f>
        <v>748485758</v>
      </c>
      <c r="F29" s="569">
        <f t="shared" si="2"/>
        <v>-15472914</v>
      </c>
      <c r="G29" s="518">
        <f t="shared" si="3"/>
        <v>-2.0253600838763697E-2</v>
      </c>
      <c r="H29" s="613" t="s">
        <v>572</v>
      </c>
      <c r="I29" s="663" t="s">
        <v>526</v>
      </c>
      <c r="J29" s="664"/>
      <c r="K29" s="570">
        <f>SUM(K30+K44+K57+K62+K55+K53+K51)</f>
        <v>2096090984</v>
      </c>
      <c r="L29" s="570">
        <f>SUM(L30+L44+L57+L62+L55+L53+L51)</f>
        <v>2082870610</v>
      </c>
      <c r="M29" s="571">
        <f t="shared" si="4"/>
        <v>-13220374</v>
      </c>
      <c r="N29" s="572">
        <f t="shared" si="1"/>
        <v>-6.3071565599558919E-3</v>
      </c>
    </row>
    <row r="30" spans="1:14" ht="16.5" customHeight="1">
      <c r="A30" s="614"/>
      <c r="B30" s="487" t="s">
        <v>573</v>
      </c>
      <c r="C30" s="574" t="s">
        <v>527</v>
      </c>
      <c r="D30" s="575">
        <f>SUM(D31:D34)</f>
        <v>733146192</v>
      </c>
      <c r="E30" s="575">
        <f>SUM(E31:E34)</f>
        <v>720499581</v>
      </c>
      <c r="F30" s="569">
        <f t="shared" si="2"/>
        <v>-12646611</v>
      </c>
      <c r="G30" s="518">
        <f t="shared" si="3"/>
        <v>-1.7249780654933825E-2</v>
      </c>
      <c r="H30" s="615"/>
      <c r="I30" s="616" t="s">
        <v>574</v>
      </c>
      <c r="J30" s="559" t="s">
        <v>527</v>
      </c>
      <c r="K30" s="570">
        <f>SUM(K31:K38)</f>
        <v>825181990</v>
      </c>
      <c r="L30" s="570">
        <f>SUM(L31:L38)</f>
        <v>825181990</v>
      </c>
      <c r="M30" s="571">
        <f>SUM(L30-K30)</f>
        <v>0</v>
      </c>
      <c r="N30" s="572">
        <f t="shared" si="1"/>
        <v>0</v>
      </c>
    </row>
    <row r="31" spans="1:14" ht="16.5" customHeight="1">
      <c r="A31" s="577"/>
      <c r="B31" s="617"/>
      <c r="C31" s="618" t="s">
        <v>575</v>
      </c>
      <c r="D31" s="619">
        <v>422200000</v>
      </c>
      <c r="E31" s="619">
        <v>409342862</v>
      </c>
      <c r="F31" s="620">
        <f t="shared" si="2"/>
        <v>-12857138</v>
      </c>
      <c r="G31" s="518">
        <f t="shared" si="3"/>
        <v>-3.0452719090478447E-2</v>
      </c>
      <c r="H31" s="521"/>
      <c r="I31" s="621"/>
      <c r="J31" s="598" t="s">
        <v>513</v>
      </c>
      <c r="K31" s="597">
        <v>179900000</v>
      </c>
      <c r="L31" s="597">
        <v>179900000</v>
      </c>
      <c r="M31" s="571">
        <f t="shared" ref="M31" si="5">SUM(L31-K31)</f>
        <v>0</v>
      </c>
      <c r="N31" s="572">
        <f t="shared" si="1"/>
        <v>0</v>
      </c>
    </row>
    <row r="32" spans="1:14" ht="16.5" customHeight="1">
      <c r="A32" s="577"/>
      <c r="B32" s="617"/>
      <c r="C32" s="622" t="s">
        <v>516</v>
      </c>
      <c r="D32" s="575">
        <v>304000000</v>
      </c>
      <c r="E32" s="575">
        <v>304309621</v>
      </c>
      <c r="F32" s="620">
        <f t="shared" si="2"/>
        <v>309621</v>
      </c>
      <c r="G32" s="518">
        <f t="shared" si="3"/>
        <v>1.0184901315789473E-3</v>
      </c>
      <c r="H32" s="521"/>
      <c r="I32" s="532"/>
      <c r="J32" s="623" t="s">
        <v>536</v>
      </c>
      <c r="K32" s="597">
        <v>154200000</v>
      </c>
      <c r="L32" s="597">
        <v>154200000</v>
      </c>
      <c r="M32" s="571">
        <f>SUM(L32-K32)</f>
        <v>0</v>
      </c>
      <c r="N32" s="572">
        <f t="shared" si="1"/>
        <v>0</v>
      </c>
    </row>
    <row r="33" spans="1:14" ht="16.5" customHeight="1">
      <c r="A33" s="577"/>
      <c r="B33" s="617"/>
      <c r="C33" s="602" t="s">
        <v>576</v>
      </c>
      <c r="D33" s="575">
        <v>946192</v>
      </c>
      <c r="E33" s="575">
        <v>946192</v>
      </c>
      <c r="F33" s="620">
        <f t="shared" si="2"/>
        <v>0</v>
      </c>
      <c r="G33" s="518">
        <f t="shared" si="3"/>
        <v>0</v>
      </c>
      <c r="H33" s="615"/>
      <c r="I33" s="596"/>
      <c r="J33" s="528" t="s">
        <v>514</v>
      </c>
      <c r="K33" s="571">
        <v>138991990</v>
      </c>
      <c r="L33" s="571">
        <v>138991990</v>
      </c>
      <c r="M33" s="571">
        <f t="shared" ref="M33:M35" si="6">SUM(L33-K33)</f>
        <v>0</v>
      </c>
      <c r="N33" s="572">
        <f t="shared" si="1"/>
        <v>0</v>
      </c>
    </row>
    <row r="34" spans="1:14" ht="16.5" customHeight="1">
      <c r="A34" s="577"/>
      <c r="B34" s="617"/>
      <c r="C34" s="602" t="s">
        <v>577</v>
      </c>
      <c r="D34" s="575">
        <v>6000000</v>
      </c>
      <c r="E34" s="575">
        <v>5900906</v>
      </c>
      <c r="F34" s="620">
        <f t="shared" si="2"/>
        <v>-99094</v>
      </c>
      <c r="G34" s="518">
        <f t="shared" si="3"/>
        <v>-1.6515666666666668E-2</v>
      </c>
      <c r="H34" s="529"/>
      <c r="I34" s="580"/>
      <c r="J34" s="483" t="s">
        <v>515</v>
      </c>
      <c r="K34" s="571">
        <v>38550000</v>
      </c>
      <c r="L34" s="571">
        <v>38550000</v>
      </c>
      <c r="M34" s="571">
        <f t="shared" si="6"/>
        <v>0</v>
      </c>
      <c r="N34" s="572">
        <f t="shared" si="1"/>
        <v>0</v>
      </c>
    </row>
    <row r="35" spans="1:14" ht="16.5" customHeight="1">
      <c r="A35" s="577"/>
      <c r="B35" s="624" t="s">
        <v>554</v>
      </c>
      <c r="C35" s="574" t="s">
        <v>527</v>
      </c>
      <c r="D35" s="569">
        <f>SUM(D36:D37)</f>
        <v>22712480</v>
      </c>
      <c r="E35" s="569">
        <f>SUM(E36:E37)</f>
        <v>21172480</v>
      </c>
      <c r="F35" s="620">
        <f t="shared" si="2"/>
        <v>-1540000</v>
      </c>
      <c r="G35" s="518">
        <f t="shared" si="3"/>
        <v>-6.7804132353666349E-2</v>
      </c>
      <c r="H35" s="488"/>
      <c r="I35" s="625"/>
      <c r="J35" s="623" t="s">
        <v>540</v>
      </c>
      <c r="K35" s="597">
        <v>110510000</v>
      </c>
      <c r="L35" s="597">
        <v>110510000</v>
      </c>
      <c r="M35" s="571">
        <f t="shared" si="6"/>
        <v>0</v>
      </c>
      <c r="N35" s="572">
        <f t="shared" si="1"/>
        <v>0</v>
      </c>
    </row>
    <row r="36" spans="1:14" ht="16.5" customHeight="1">
      <c r="A36" s="577"/>
      <c r="B36" s="617"/>
      <c r="C36" s="586" t="s">
        <v>555</v>
      </c>
      <c r="D36" s="575">
        <v>7928480</v>
      </c>
      <c r="E36" s="575">
        <v>7928480</v>
      </c>
      <c r="F36" s="620">
        <f t="shared" si="2"/>
        <v>0</v>
      </c>
      <c r="G36" s="518">
        <f t="shared" si="3"/>
        <v>0</v>
      </c>
      <c r="H36" s="615"/>
      <c r="I36" s="596"/>
      <c r="J36" s="598" t="s">
        <v>542</v>
      </c>
      <c r="K36" s="597">
        <v>110510000</v>
      </c>
      <c r="L36" s="597">
        <v>110510000</v>
      </c>
      <c r="M36" s="597">
        <f>SUM(L36-K36)</f>
        <v>0</v>
      </c>
      <c r="N36" s="572">
        <f t="shared" si="1"/>
        <v>0</v>
      </c>
    </row>
    <row r="37" spans="1:14" ht="16.5" customHeight="1">
      <c r="A37" s="577"/>
      <c r="B37" s="626"/>
      <c r="C37" s="528" t="s">
        <v>557</v>
      </c>
      <c r="D37" s="575">
        <v>14784000</v>
      </c>
      <c r="E37" s="575">
        <v>13244000</v>
      </c>
      <c r="F37" s="620">
        <f t="shared" si="2"/>
        <v>-1540000</v>
      </c>
      <c r="G37" s="518">
        <f t="shared" si="3"/>
        <v>-0.10416666666666667</v>
      </c>
      <c r="H37" s="488"/>
      <c r="I37" s="625"/>
      <c r="J37" s="627" t="s">
        <v>543</v>
      </c>
      <c r="K37" s="597">
        <v>46260000</v>
      </c>
      <c r="L37" s="597">
        <v>46260000</v>
      </c>
      <c r="M37" s="628">
        <f>SUM(L37-K37)</f>
        <v>0</v>
      </c>
      <c r="N37" s="601">
        <f t="shared" si="1"/>
        <v>0</v>
      </c>
    </row>
    <row r="38" spans="1:14" ht="16.5" customHeight="1" thickBot="1">
      <c r="A38" s="629"/>
      <c r="B38" s="630" t="s">
        <v>559</v>
      </c>
      <c r="C38" s="631" t="s">
        <v>527</v>
      </c>
      <c r="D38" s="632">
        <f>SUM(D44)</f>
        <v>8100000</v>
      </c>
      <c r="E38" s="632">
        <f>SUM(E44)</f>
        <v>6813697</v>
      </c>
      <c r="F38" s="632">
        <f t="shared" si="2"/>
        <v>-1286303</v>
      </c>
      <c r="G38" s="531">
        <f>SUM(F38/D38)</f>
        <v>-0.15880283950617283</v>
      </c>
      <c r="H38" s="633"/>
      <c r="I38" s="634"/>
      <c r="J38" s="635" t="s">
        <v>545</v>
      </c>
      <c r="K38" s="636">
        <v>46260000</v>
      </c>
      <c r="L38" s="636">
        <v>46260000</v>
      </c>
      <c r="M38" s="637">
        <f t="shared" ref="M38" si="7">SUM(L38-K38)</f>
        <v>0</v>
      </c>
      <c r="N38" s="638">
        <f t="shared" si="1"/>
        <v>0</v>
      </c>
    </row>
    <row r="39" spans="1:14" ht="19.7" customHeight="1">
      <c r="A39" s="665" t="s">
        <v>517</v>
      </c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</row>
    <row r="40" spans="1:14" ht="18.75" customHeight="1" thickBot="1">
      <c r="A40" s="475" t="s">
        <v>578</v>
      </c>
      <c r="B40" s="475"/>
      <c r="C40" s="475"/>
      <c r="D40" s="476"/>
      <c r="E40" s="476"/>
      <c r="F40" s="478"/>
      <c r="G40" s="476"/>
      <c r="H40" s="563"/>
      <c r="I40" s="481"/>
      <c r="J40" s="532"/>
      <c r="K40" s="533"/>
      <c r="L40" s="533"/>
      <c r="M40" s="534"/>
      <c r="N40" s="475" t="s">
        <v>519</v>
      </c>
    </row>
    <row r="41" spans="1:14" ht="14.25" customHeight="1">
      <c r="A41" s="666" t="s">
        <v>8</v>
      </c>
      <c r="B41" s="667"/>
      <c r="C41" s="667"/>
      <c r="D41" s="667"/>
      <c r="E41" s="667"/>
      <c r="F41" s="667"/>
      <c r="G41" s="668"/>
      <c r="H41" s="666" t="s">
        <v>9</v>
      </c>
      <c r="I41" s="667"/>
      <c r="J41" s="667"/>
      <c r="K41" s="667"/>
      <c r="L41" s="667"/>
      <c r="M41" s="667"/>
      <c r="N41" s="668"/>
    </row>
    <row r="42" spans="1:14" ht="14.25" customHeight="1">
      <c r="A42" s="669" t="s">
        <v>10</v>
      </c>
      <c r="B42" s="670"/>
      <c r="C42" s="670"/>
      <c r="D42" s="513" t="s">
        <v>520</v>
      </c>
      <c r="E42" s="513" t="s">
        <v>603</v>
      </c>
      <c r="F42" s="670" t="s">
        <v>521</v>
      </c>
      <c r="G42" s="671"/>
      <c r="H42" s="669" t="s">
        <v>10</v>
      </c>
      <c r="I42" s="670"/>
      <c r="J42" s="670"/>
      <c r="K42" s="513" t="s">
        <v>520</v>
      </c>
      <c r="L42" s="513" t="s">
        <v>603</v>
      </c>
      <c r="M42" s="670" t="s">
        <v>521</v>
      </c>
      <c r="N42" s="671"/>
    </row>
    <row r="43" spans="1:14" ht="14.25" customHeight="1">
      <c r="A43" s="557" t="s">
        <v>0</v>
      </c>
      <c r="B43" s="558" t="s">
        <v>1</v>
      </c>
      <c r="C43" s="558" t="s">
        <v>2</v>
      </c>
      <c r="D43" s="514" t="s">
        <v>522</v>
      </c>
      <c r="E43" s="514" t="s">
        <v>604</v>
      </c>
      <c r="F43" s="515" t="s">
        <v>22</v>
      </c>
      <c r="G43" s="516" t="s">
        <v>11</v>
      </c>
      <c r="H43" s="557" t="s">
        <v>0</v>
      </c>
      <c r="I43" s="558" t="s">
        <v>1</v>
      </c>
      <c r="J43" s="558" t="s">
        <v>2</v>
      </c>
      <c r="K43" s="514" t="s">
        <v>522</v>
      </c>
      <c r="L43" s="514" t="s">
        <v>604</v>
      </c>
      <c r="M43" s="515" t="s">
        <v>22</v>
      </c>
      <c r="N43" s="516" t="s">
        <v>11</v>
      </c>
    </row>
    <row r="44" spans="1:14" s="535" customFormat="1" ht="15.75" customHeight="1">
      <c r="A44" s="502"/>
      <c r="B44" s="486"/>
      <c r="C44" s="36" t="s">
        <v>579</v>
      </c>
      <c r="D44" s="569">
        <v>8100000</v>
      </c>
      <c r="E44" s="569">
        <v>6813697</v>
      </c>
      <c r="F44" s="620">
        <f t="shared" ref="F44:F53" si="8">SUM(E44-D44)</f>
        <v>-1286303</v>
      </c>
      <c r="G44" s="639">
        <f t="shared" ref="G44:G53" si="9">SUM(F44/D44)</f>
        <v>-0.15880283950617283</v>
      </c>
      <c r="H44" s="493"/>
      <c r="I44" s="627" t="s">
        <v>580</v>
      </c>
      <c r="J44" s="640" t="s">
        <v>527</v>
      </c>
      <c r="K44" s="597">
        <f>SUM(K45:K50)</f>
        <v>1095267282</v>
      </c>
      <c r="L44" s="597">
        <f>SUM(L45:L50)</f>
        <v>1083345563</v>
      </c>
      <c r="M44" s="628">
        <f>SUM(L44-K44)</f>
        <v>-11921719</v>
      </c>
      <c r="N44" s="641">
        <f>SUM(M44/K44)</f>
        <v>-1.0884757717066545E-2</v>
      </c>
    </row>
    <row r="45" spans="1:14" ht="15.75" customHeight="1">
      <c r="A45" s="155" t="s">
        <v>581</v>
      </c>
      <c r="B45" s="560" t="s">
        <v>526</v>
      </c>
      <c r="C45" s="561"/>
      <c r="D45" s="642">
        <f>SUM(D46:D47)</f>
        <v>15600000</v>
      </c>
      <c r="E45" s="642">
        <f>SUM(E46:E47)</f>
        <v>15527323</v>
      </c>
      <c r="F45" s="569">
        <f t="shared" si="8"/>
        <v>-72677</v>
      </c>
      <c r="G45" s="518">
        <f t="shared" si="9"/>
        <v>-4.6587820512820509E-3</v>
      </c>
      <c r="H45" s="536"/>
      <c r="I45" s="520" t="s">
        <v>573</v>
      </c>
      <c r="J45" s="555" t="s">
        <v>575</v>
      </c>
      <c r="K45" s="570">
        <v>509635597</v>
      </c>
      <c r="L45" s="570">
        <v>504708317</v>
      </c>
      <c r="M45" s="643">
        <f t="shared" ref="M45:M51" si="10">SUM(L45-K45)</f>
        <v>-4927280</v>
      </c>
      <c r="N45" s="644">
        <f t="shared" ref="N45:N63" si="11">SUM(M45/K45)</f>
        <v>-9.6682414435034052E-3</v>
      </c>
    </row>
    <row r="46" spans="1:14" ht="15.75" customHeight="1">
      <c r="A46" s="645"/>
      <c r="B46" s="151" t="s">
        <v>581</v>
      </c>
      <c r="C46" s="151" t="s">
        <v>582</v>
      </c>
      <c r="D46" s="570">
        <v>600000</v>
      </c>
      <c r="E46" s="570">
        <v>527323</v>
      </c>
      <c r="F46" s="643">
        <f t="shared" si="8"/>
        <v>-72677</v>
      </c>
      <c r="G46" s="518">
        <f t="shared" si="9"/>
        <v>-0.12112833333333334</v>
      </c>
      <c r="H46" s="532"/>
      <c r="I46" s="562"/>
      <c r="J46" s="555" t="s">
        <v>583</v>
      </c>
      <c r="K46" s="570">
        <v>412066538</v>
      </c>
      <c r="L46" s="570">
        <v>407146119</v>
      </c>
      <c r="M46" s="643">
        <f t="shared" si="10"/>
        <v>-4920419</v>
      </c>
      <c r="N46" s="641">
        <f t="shared" si="11"/>
        <v>-1.1940836118073728E-2</v>
      </c>
    </row>
    <row r="47" spans="1:14" ht="15.75" customHeight="1">
      <c r="A47" s="646"/>
      <c r="B47" s="151"/>
      <c r="C47" s="151" t="s">
        <v>584</v>
      </c>
      <c r="D47" s="570">
        <v>15000000</v>
      </c>
      <c r="E47" s="570">
        <v>15000000</v>
      </c>
      <c r="F47" s="643">
        <f t="shared" si="8"/>
        <v>0</v>
      </c>
      <c r="G47" s="518">
        <f t="shared" si="9"/>
        <v>0</v>
      </c>
      <c r="H47" s="596"/>
      <c r="I47" s="562"/>
      <c r="J47" s="520" t="s">
        <v>576</v>
      </c>
      <c r="K47" s="597">
        <v>1457033</v>
      </c>
      <c r="L47" s="597">
        <v>1457033</v>
      </c>
      <c r="M47" s="643">
        <f t="shared" si="10"/>
        <v>0</v>
      </c>
      <c r="N47" s="644">
        <f t="shared" si="11"/>
        <v>0</v>
      </c>
    </row>
    <row r="48" spans="1:14" ht="15.75" customHeight="1">
      <c r="A48" s="155" t="s">
        <v>585</v>
      </c>
      <c r="B48" s="560" t="s">
        <v>526</v>
      </c>
      <c r="C48" s="561"/>
      <c r="D48" s="570">
        <f>D49+D50</f>
        <v>28382039</v>
      </c>
      <c r="E48" s="570">
        <f>E49+E50</f>
        <v>28382039</v>
      </c>
      <c r="F48" s="569">
        <f t="shared" si="8"/>
        <v>0</v>
      </c>
      <c r="G48" s="518">
        <f t="shared" si="9"/>
        <v>0</v>
      </c>
      <c r="H48" s="596"/>
      <c r="I48" s="647"/>
      <c r="J48" s="648" t="s">
        <v>552</v>
      </c>
      <c r="K48" s="597">
        <v>87291924</v>
      </c>
      <c r="L48" s="597">
        <v>87279944</v>
      </c>
      <c r="M48" s="643">
        <f t="shared" si="10"/>
        <v>-11980</v>
      </c>
      <c r="N48" s="641">
        <f t="shared" si="11"/>
        <v>-1.3724064553783923E-4</v>
      </c>
    </row>
    <row r="49" spans="1:14" ht="15.75" customHeight="1">
      <c r="A49" s="157"/>
      <c r="B49" s="560" t="s">
        <v>585</v>
      </c>
      <c r="C49" s="151" t="s">
        <v>586</v>
      </c>
      <c r="D49" s="570">
        <v>28373517</v>
      </c>
      <c r="E49" s="570">
        <v>28373517</v>
      </c>
      <c r="F49" s="569">
        <f t="shared" si="8"/>
        <v>0</v>
      </c>
      <c r="G49" s="518">
        <f t="shared" si="9"/>
        <v>0</v>
      </c>
      <c r="H49" s="615"/>
      <c r="I49" s="649" t="s">
        <v>587</v>
      </c>
      <c r="J49" s="598" t="s">
        <v>555</v>
      </c>
      <c r="K49" s="597">
        <v>28798510</v>
      </c>
      <c r="L49" s="597">
        <v>28038470</v>
      </c>
      <c r="M49" s="643">
        <f t="shared" si="10"/>
        <v>-760040</v>
      </c>
      <c r="N49" s="644">
        <f t="shared" si="11"/>
        <v>-2.6391643178761678E-2</v>
      </c>
    </row>
    <row r="50" spans="1:14" ht="15.75" customHeight="1">
      <c r="A50" s="485"/>
      <c r="B50" s="484"/>
      <c r="C50" s="537" t="s">
        <v>588</v>
      </c>
      <c r="D50" s="650">
        <v>8522</v>
      </c>
      <c r="E50" s="650">
        <v>8522</v>
      </c>
      <c r="F50" s="620">
        <f t="shared" si="8"/>
        <v>0</v>
      </c>
      <c r="G50" s="518">
        <f t="shared" si="9"/>
        <v>0</v>
      </c>
      <c r="H50" s="615"/>
      <c r="I50" s="651"/>
      <c r="J50" s="598" t="s">
        <v>557</v>
      </c>
      <c r="K50" s="570">
        <v>56017680</v>
      </c>
      <c r="L50" s="570">
        <v>54715680</v>
      </c>
      <c r="M50" s="643">
        <f t="shared" si="10"/>
        <v>-1302000</v>
      </c>
      <c r="N50" s="641">
        <f t="shared" si="11"/>
        <v>-2.3242661959581332E-2</v>
      </c>
    </row>
    <row r="51" spans="1:14" ht="15.75" customHeight="1">
      <c r="A51" s="485" t="s">
        <v>589</v>
      </c>
      <c r="B51" s="560" t="s">
        <v>526</v>
      </c>
      <c r="C51" s="561"/>
      <c r="D51" s="650">
        <f>SUM(D52:D53)</f>
        <v>638644</v>
      </c>
      <c r="E51" s="650">
        <f>SUM(E52:E53)</f>
        <v>627678</v>
      </c>
      <c r="F51" s="620">
        <f t="shared" si="8"/>
        <v>-10966</v>
      </c>
      <c r="G51" s="518">
        <f t="shared" si="9"/>
        <v>-1.7170755538296768E-2</v>
      </c>
      <c r="H51" s="615"/>
      <c r="I51" s="652" t="s">
        <v>579</v>
      </c>
      <c r="J51" s="520" t="s">
        <v>527</v>
      </c>
      <c r="K51" s="570">
        <f>K52</f>
        <v>50422532</v>
      </c>
      <c r="L51" s="570">
        <f>L52</f>
        <v>49123877</v>
      </c>
      <c r="M51" s="643">
        <f t="shared" si="10"/>
        <v>-1298655</v>
      </c>
      <c r="N51" s="644">
        <f t="shared" si="11"/>
        <v>-2.5755449964313573E-2</v>
      </c>
    </row>
    <row r="52" spans="1:14" ht="15.75" customHeight="1">
      <c r="A52" s="155"/>
      <c r="B52" s="151" t="s">
        <v>589</v>
      </c>
      <c r="C52" s="153" t="s">
        <v>590</v>
      </c>
      <c r="D52" s="570">
        <v>600000</v>
      </c>
      <c r="E52" s="570">
        <v>600000</v>
      </c>
      <c r="F52" s="643">
        <f t="shared" si="8"/>
        <v>0</v>
      </c>
      <c r="G52" s="518">
        <f t="shared" si="9"/>
        <v>0</v>
      </c>
      <c r="H52" s="615"/>
      <c r="I52" s="651"/>
      <c r="J52" s="598" t="s">
        <v>579</v>
      </c>
      <c r="K52" s="570">
        <v>50422532</v>
      </c>
      <c r="L52" s="570">
        <v>49123877</v>
      </c>
      <c r="M52" s="643">
        <f>SUM(L52-K52)</f>
        <v>-1298655</v>
      </c>
      <c r="N52" s="641">
        <f t="shared" si="11"/>
        <v>-2.5755449964313573E-2</v>
      </c>
    </row>
    <row r="53" spans="1:14" ht="15.75" customHeight="1">
      <c r="A53" s="489"/>
      <c r="B53" s="486"/>
      <c r="C53" s="153" t="s">
        <v>591</v>
      </c>
      <c r="D53" s="570">
        <v>38644</v>
      </c>
      <c r="E53" s="570">
        <v>27678</v>
      </c>
      <c r="F53" s="643">
        <f t="shared" si="8"/>
        <v>-10966</v>
      </c>
      <c r="G53" s="518">
        <f t="shared" si="9"/>
        <v>-0.28376979608736158</v>
      </c>
      <c r="H53" s="615"/>
      <c r="I53" s="598" t="s">
        <v>592</v>
      </c>
      <c r="J53" s="598" t="s">
        <v>527</v>
      </c>
      <c r="K53" s="570">
        <v>7000000</v>
      </c>
      <c r="L53" s="570">
        <v>7000000</v>
      </c>
      <c r="M53" s="643">
        <f>SUM(L53-K53)</f>
        <v>0</v>
      </c>
      <c r="N53" s="644">
        <f t="shared" si="11"/>
        <v>0</v>
      </c>
    </row>
    <row r="54" spans="1:14" ht="15.75" customHeight="1">
      <c r="A54" s="489"/>
      <c r="B54" s="486"/>
      <c r="C54" s="153"/>
      <c r="D54" s="570"/>
      <c r="E54" s="570"/>
      <c r="F54" s="643"/>
      <c r="G54" s="480"/>
      <c r="H54" s="615"/>
      <c r="I54" s="598"/>
      <c r="J54" s="598" t="s">
        <v>569</v>
      </c>
      <c r="K54" s="570">
        <v>7000000</v>
      </c>
      <c r="L54" s="570">
        <v>7000000</v>
      </c>
      <c r="M54" s="643">
        <f>SUM(L54-K54)</f>
        <v>0</v>
      </c>
      <c r="N54" s="641">
        <f t="shared" si="11"/>
        <v>0</v>
      </c>
    </row>
    <row r="55" spans="1:14" ht="15.75" customHeight="1">
      <c r="A55" s="489"/>
      <c r="B55" s="486"/>
      <c r="C55" s="153"/>
      <c r="D55" s="570"/>
      <c r="E55" s="570"/>
      <c r="F55" s="643"/>
      <c r="G55" s="480"/>
      <c r="H55" s="615"/>
      <c r="I55" s="653" t="s">
        <v>593</v>
      </c>
      <c r="J55" s="520" t="s">
        <v>527</v>
      </c>
      <c r="K55" s="570">
        <f>K56</f>
        <v>6000000</v>
      </c>
      <c r="L55" s="570">
        <f>L56</f>
        <v>6000000</v>
      </c>
      <c r="M55" s="643">
        <f t="shared" ref="M55" si="12">SUM(L55-K55)</f>
        <v>0</v>
      </c>
      <c r="N55" s="644">
        <f t="shared" si="11"/>
        <v>0</v>
      </c>
    </row>
    <row r="56" spans="1:14" ht="15.75" customHeight="1">
      <c r="A56" s="491"/>
      <c r="B56" s="564"/>
      <c r="C56" s="564"/>
      <c r="D56" s="538"/>
      <c r="E56" s="538"/>
      <c r="F56" s="539"/>
      <c r="G56" s="492"/>
      <c r="H56" s="615"/>
      <c r="I56" s="653"/>
      <c r="J56" s="652" t="s">
        <v>565</v>
      </c>
      <c r="K56" s="570">
        <v>6000000</v>
      </c>
      <c r="L56" s="570">
        <v>6000000</v>
      </c>
      <c r="M56" s="643">
        <f>SUM(L56-K56)</f>
        <v>0</v>
      </c>
      <c r="N56" s="641">
        <f t="shared" si="11"/>
        <v>0</v>
      </c>
    </row>
    <row r="57" spans="1:14" ht="15.75" customHeight="1">
      <c r="A57" s="491"/>
      <c r="B57" s="564"/>
      <c r="C57" s="564"/>
      <c r="D57" s="538"/>
      <c r="E57" s="538"/>
      <c r="F57" s="539"/>
      <c r="G57" s="492"/>
      <c r="H57" s="615"/>
      <c r="I57" s="654" t="s">
        <v>594</v>
      </c>
      <c r="J57" s="520" t="s">
        <v>527</v>
      </c>
      <c r="K57" s="570">
        <f>SUM(K58:K61)</f>
        <v>31945180</v>
      </c>
      <c r="L57" s="570">
        <f>SUM(L58:L61)</f>
        <v>31945180</v>
      </c>
      <c r="M57" s="643">
        <f t="shared" ref="M57:M66" si="13">SUM(L57-K57)</f>
        <v>0</v>
      </c>
      <c r="N57" s="644">
        <f t="shared" si="11"/>
        <v>0</v>
      </c>
    </row>
    <row r="58" spans="1:14" ht="15.75" customHeight="1">
      <c r="A58" s="489"/>
      <c r="B58" s="486"/>
      <c r="C58" s="486"/>
      <c r="D58" s="540"/>
      <c r="E58" s="540"/>
      <c r="F58" s="541"/>
      <c r="G58" s="490"/>
      <c r="H58" s="615"/>
      <c r="I58" s="655"/>
      <c r="J58" s="520" t="s">
        <v>595</v>
      </c>
      <c r="K58" s="570">
        <v>660180</v>
      </c>
      <c r="L58" s="570">
        <v>660180</v>
      </c>
      <c r="M58" s="643">
        <f t="shared" si="13"/>
        <v>0</v>
      </c>
      <c r="N58" s="641">
        <f t="shared" si="11"/>
        <v>0</v>
      </c>
    </row>
    <row r="59" spans="1:14" ht="15.75" customHeight="1">
      <c r="A59" s="491"/>
      <c r="B59" s="564"/>
      <c r="C59" s="564"/>
      <c r="D59" s="538"/>
      <c r="E59" s="538"/>
      <c r="F59" s="539"/>
      <c r="G59" s="492"/>
      <c r="H59" s="615"/>
      <c r="I59" s="656"/>
      <c r="J59" s="520" t="s">
        <v>596</v>
      </c>
      <c r="K59" s="597">
        <v>805000</v>
      </c>
      <c r="L59" s="597">
        <v>805000</v>
      </c>
      <c r="M59" s="643">
        <f t="shared" si="13"/>
        <v>0</v>
      </c>
      <c r="N59" s="644">
        <f t="shared" si="11"/>
        <v>0</v>
      </c>
    </row>
    <row r="60" spans="1:14" ht="15.75" customHeight="1">
      <c r="A60" s="489"/>
      <c r="B60" s="486"/>
      <c r="C60" s="486"/>
      <c r="D60" s="540"/>
      <c r="E60" s="540"/>
      <c r="F60" s="541"/>
      <c r="G60" s="490"/>
      <c r="H60" s="615"/>
      <c r="I60" s="656"/>
      <c r="J60" s="520" t="s">
        <v>597</v>
      </c>
      <c r="K60" s="597">
        <v>15480000</v>
      </c>
      <c r="L60" s="597">
        <v>15480000</v>
      </c>
      <c r="M60" s="643">
        <f t="shared" si="13"/>
        <v>0</v>
      </c>
      <c r="N60" s="641">
        <f t="shared" si="11"/>
        <v>0</v>
      </c>
    </row>
    <row r="61" spans="1:14" ht="15.75" customHeight="1">
      <c r="A61" s="489"/>
      <c r="B61" s="486"/>
      <c r="C61" s="486"/>
      <c r="D61" s="540"/>
      <c r="E61" s="540"/>
      <c r="F61" s="541"/>
      <c r="G61" s="490"/>
      <c r="H61" s="615"/>
      <c r="I61" s="656"/>
      <c r="J61" s="520" t="s">
        <v>598</v>
      </c>
      <c r="K61" s="597">
        <v>15000000</v>
      </c>
      <c r="L61" s="597">
        <v>15000000</v>
      </c>
      <c r="M61" s="643">
        <f t="shared" si="13"/>
        <v>0</v>
      </c>
      <c r="N61" s="644">
        <f t="shared" si="11"/>
        <v>0</v>
      </c>
    </row>
    <row r="62" spans="1:14" ht="15.75" customHeight="1">
      <c r="A62" s="489"/>
      <c r="B62" s="486"/>
      <c r="C62" s="486"/>
      <c r="D62" s="540"/>
      <c r="E62" s="540"/>
      <c r="F62" s="541"/>
      <c r="G62" s="490"/>
      <c r="H62" s="615"/>
      <c r="I62" s="657" t="s">
        <v>599</v>
      </c>
      <c r="J62" s="598" t="s">
        <v>527</v>
      </c>
      <c r="K62" s="597">
        <f>SUM(K63)</f>
        <v>80274000</v>
      </c>
      <c r="L62" s="597">
        <f>SUM(L63)</f>
        <v>80274000</v>
      </c>
      <c r="M62" s="643">
        <f t="shared" si="13"/>
        <v>0</v>
      </c>
      <c r="N62" s="641">
        <f t="shared" si="11"/>
        <v>0</v>
      </c>
    </row>
    <row r="63" spans="1:14" ht="15.75" customHeight="1">
      <c r="A63" s="489"/>
      <c r="B63" s="486"/>
      <c r="C63" s="486"/>
      <c r="D63" s="540"/>
      <c r="E63" s="540"/>
      <c r="F63" s="541"/>
      <c r="G63" s="490"/>
      <c r="H63" s="615"/>
      <c r="I63" s="596"/>
      <c r="J63" s="598" t="s">
        <v>599</v>
      </c>
      <c r="K63" s="570">
        <v>80274000</v>
      </c>
      <c r="L63" s="570">
        <v>80274000</v>
      </c>
      <c r="M63" s="643">
        <f t="shared" si="13"/>
        <v>0</v>
      </c>
      <c r="N63" s="644">
        <f t="shared" si="11"/>
        <v>0</v>
      </c>
    </row>
    <row r="64" spans="1:14" ht="15.75" customHeight="1">
      <c r="A64" s="489"/>
      <c r="B64" s="486"/>
      <c r="C64" s="486"/>
      <c r="D64" s="540"/>
      <c r="E64" s="540"/>
      <c r="F64" s="541"/>
      <c r="G64" s="490"/>
      <c r="H64" s="543" t="s">
        <v>600</v>
      </c>
      <c r="I64" s="555" t="s">
        <v>526</v>
      </c>
      <c r="J64" s="556"/>
      <c r="K64" s="570">
        <f>K65+K66</f>
        <v>27963541</v>
      </c>
      <c r="L64" s="570">
        <f>L65+L66</f>
        <v>25627358</v>
      </c>
      <c r="M64" s="643">
        <f t="shared" si="13"/>
        <v>-2336183</v>
      </c>
      <c r="N64" s="644">
        <f>SUM(M64/K64)</f>
        <v>-8.3543890239079516E-2</v>
      </c>
    </row>
    <row r="65" spans="1:14" ht="15.75" customHeight="1">
      <c r="A65" s="489"/>
      <c r="B65" s="486"/>
      <c r="C65" s="486"/>
      <c r="D65" s="540"/>
      <c r="E65" s="540"/>
      <c r="F65" s="541"/>
      <c r="G65" s="490"/>
      <c r="H65" s="615"/>
      <c r="I65" s="658" t="s">
        <v>600</v>
      </c>
      <c r="J65" s="520" t="s">
        <v>601</v>
      </c>
      <c r="K65" s="570">
        <v>26361397</v>
      </c>
      <c r="L65" s="570">
        <v>24029632</v>
      </c>
      <c r="M65" s="643">
        <f t="shared" si="13"/>
        <v>-2331765</v>
      </c>
      <c r="N65" s="644">
        <f t="shared" ref="N65:N66" si="14">SUM(M65/K65)</f>
        <v>-8.845377200608906E-2</v>
      </c>
    </row>
    <row r="66" spans="1:14" ht="18.75" customHeight="1" thickBot="1">
      <c r="A66" s="494"/>
      <c r="B66" s="495"/>
      <c r="C66" s="495"/>
      <c r="D66" s="544"/>
      <c r="E66" s="544"/>
      <c r="F66" s="545"/>
      <c r="G66" s="496"/>
      <c r="H66" s="633"/>
      <c r="I66" s="659"/>
      <c r="J66" s="660" t="s">
        <v>602</v>
      </c>
      <c r="K66" s="636">
        <v>1602144</v>
      </c>
      <c r="L66" s="636">
        <v>1597726</v>
      </c>
      <c r="M66" s="637">
        <f t="shared" si="13"/>
        <v>-4418</v>
      </c>
      <c r="N66" s="661">
        <f t="shared" si="14"/>
        <v>-2.7575548764655362E-3</v>
      </c>
    </row>
    <row r="199" spans="1:14" s="135" customFormat="1" ht="17.25" thickBot="1">
      <c r="A199" s="138"/>
      <c r="B199" s="138"/>
      <c r="C199" s="138"/>
      <c r="D199" s="546"/>
      <c r="E199" s="546"/>
      <c r="F199" s="547"/>
      <c r="G199" s="141"/>
      <c r="I199" s="138"/>
      <c r="L199" s="548"/>
      <c r="M199" s="547"/>
      <c r="N199" s="141"/>
    </row>
    <row r="200" spans="1:14" s="135" customFormat="1">
      <c r="A200" s="497"/>
      <c r="B200" s="498"/>
      <c r="C200" s="498"/>
      <c r="D200" s="549"/>
      <c r="E200" s="549"/>
      <c r="F200" s="550"/>
      <c r="G200" s="499"/>
      <c r="H200" s="500"/>
      <c r="I200" s="498"/>
      <c r="J200" s="500"/>
      <c r="K200" s="501"/>
      <c r="L200" s="548"/>
      <c r="M200" s="547"/>
      <c r="N200" s="141"/>
    </row>
    <row r="201" spans="1:14" s="135" customFormat="1">
      <c r="A201" s="502"/>
      <c r="B201" s="482"/>
      <c r="C201" s="482"/>
      <c r="D201" s="551"/>
      <c r="E201" s="551"/>
      <c r="F201" s="552"/>
      <c r="G201" s="503"/>
      <c r="H201" s="504"/>
      <c r="I201" s="482"/>
      <c r="J201" s="504"/>
      <c r="K201" s="505"/>
      <c r="L201" s="548"/>
      <c r="M201" s="547"/>
      <c r="N201" s="141"/>
    </row>
    <row r="202" spans="1:14" s="135" customFormat="1">
      <c r="A202" s="502"/>
      <c r="B202" s="482"/>
      <c r="C202" s="482"/>
      <c r="D202" s="551"/>
      <c r="E202" s="551"/>
      <c r="F202" s="552"/>
      <c r="G202" s="503"/>
      <c r="H202" s="504"/>
      <c r="I202" s="482"/>
      <c r="J202" s="504"/>
      <c r="K202" s="505"/>
      <c r="L202" s="548"/>
      <c r="M202" s="547"/>
      <c r="N202" s="141"/>
    </row>
    <row r="203" spans="1:14" s="135" customFormat="1">
      <c r="A203" s="502"/>
      <c r="B203" s="482"/>
      <c r="C203" s="482"/>
      <c r="D203" s="551"/>
      <c r="E203" s="551"/>
      <c r="F203" s="552"/>
      <c r="G203" s="503"/>
      <c r="H203" s="504"/>
      <c r="I203" s="482"/>
      <c r="J203" s="504"/>
      <c r="K203" s="505"/>
      <c r="L203" s="548"/>
      <c r="M203" s="547"/>
      <c r="N203" s="141"/>
    </row>
    <row r="204" spans="1:14" s="135" customFormat="1">
      <c r="A204" s="502"/>
      <c r="B204" s="482"/>
      <c r="C204" s="482"/>
      <c r="D204" s="551"/>
      <c r="E204" s="551"/>
      <c r="F204" s="552"/>
      <c r="G204" s="503"/>
      <c r="H204" s="504"/>
      <c r="I204" s="482"/>
      <c r="J204" s="504"/>
      <c r="K204" s="505"/>
      <c r="L204" s="548"/>
      <c r="M204" s="547"/>
      <c r="N204" s="141"/>
    </row>
    <row r="205" spans="1:14" s="135" customFormat="1">
      <c r="A205" s="502"/>
      <c r="B205" s="482"/>
      <c r="C205" s="482"/>
      <c r="D205" s="551"/>
      <c r="E205" s="551"/>
      <c r="F205" s="552"/>
      <c r="G205" s="503"/>
      <c r="H205" s="504"/>
      <c r="I205" s="482"/>
      <c r="J205" s="504"/>
      <c r="K205" s="505"/>
      <c r="L205" s="548"/>
      <c r="M205" s="547"/>
      <c r="N205" s="141"/>
    </row>
    <row r="206" spans="1:14" s="135" customFormat="1">
      <c r="A206" s="502"/>
      <c r="B206" s="482"/>
      <c r="C206" s="482"/>
      <c r="D206" s="551"/>
      <c r="E206" s="551"/>
      <c r="F206" s="552"/>
      <c r="G206" s="503"/>
      <c r="H206" s="504"/>
      <c r="I206" s="482"/>
      <c r="J206" s="504"/>
      <c r="K206" s="505"/>
      <c r="L206" s="548"/>
      <c r="M206" s="547"/>
      <c r="N206" s="141"/>
    </row>
    <row r="207" spans="1:14" s="135" customFormat="1">
      <c r="A207" s="502"/>
      <c r="B207" s="482"/>
      <c r="C207" s="482"/>
      <c r="D207" s="551"/>
      <c r="E207" s="551"/>
      <c r="F207" s="552"/>
      <c r="G207" s="503"/>
      <c r="H207" s="504"/>
      <c r="I207" s="482"/>
      <c r="J207" s="504"/>
      <c r="K207" s="505"/>
      <c r="L207" s="548"/>
      <c r="M207" s="547"/>
      <c r="N207" s="141"/>
    </row>
    <row r="208" spans="1:14" s="135" customFormat="1">
      <c r="A208" s="502"/>
      <c r="B208" s="482"/>
      <c r="C208" s="482"/>
      <c r="D208" s="551"/>
      <c r="E208" s="551"/>
      <c r="F208" s="552"/>
      <c r="G208" s="503"/>
      <c r="H208" s="504"/>
      <c r="I208" s="482"/>
      <c r="J208" s="504"/>
      <c r="K208" s="505"/>
      <c r="L208" s="548"/>
      <c r="M208" s="547"/>
      <c r="N208" s="141"/>
    </row>
    <row r="209" spans="1:14" s="135" customFormat="1">
      <c r="A209" s="502"/>
      <c r="B209" s="482"/>
      <c r="C209" s="482"/>
      <c r="D209" s="551"/>
      <c r="E209" s="551"/>
      <c r="F209" s="552"/>
      <c r="G209" s="503"/>
      <c r="H209" s="504"/>
      <c r="I209" s="482"/>
      <c r="J209" s="504"/>
      <c r="K209" s="505"/>
      <c r="L209" s="548"/>
      <c r="M209" s="547"/>
      <c r="N209" s="141"/>
    </row>
    <row r="210" spans="1:14" s="135" customFormat="1">
      <c r="A210" s="502"/>
      <c r="B210" s="482"/>
      <c r="C210" s="482"/>
      <c r="D210" s="551"/>
      <c r="E210" s="551"/>
      <c r="F210" s="552"/>
      <c r="G210" s="503"/>
      <c r="H210" s="504"/>
      <c r="I210" s="482"/>
      <c r="J210" s="504"/>
      <c r="K210" s="505"/>
      <c r="L210" s="548"/>
      <c r="M210" s="547"/>
      <c r="N210" s="141"/>
    </row>
    <row r="211" spans="1:14" s="135" customFormat="1">
      <c r="A211" s="502"/>
      <c r="B211" s="482"/>
      <c r="C211" s="482"/>
      <c r="D211" s="551"/>
      <c r="E211" s="551"/>
      <c r="F211" s="552"/>
      <c r="G211" s="503"/>
      <c r="H211" s="504"/>
      <c r="I211" s="482"/>
      <c r="J211" s="504"/>
      <c r="K211" s="505"/>
      <c r="L211" s="548"/>
      <c r="M211" s="547"/>
      <c r="N211" s="141"/>
    </row>
    <row r="212" spans="1:14" s="135" customFormat="1">
      <c r="A212" s="502"/>
      <c r="B212" s="482"/>
      <c r="C212" s="482"/>
      <c r="D212" s="551"/>
      <c r="E212" s="551"/>
      <c r="F212" s="552"/>
      <c r="G212" s="503"/>
      <c r="H212" s="504"/>
      <c r="I212" s="482"/>
      <c r="J212" s="504"/>
      <c r="K212" s="505"/>
      <c r="L212" s="548"/>
      <c r="M212" s="547"/>
      <c r="N212" s="141"/>
    </row>
    <row r="213" spans="1:14" s="135" customFormat="1">
      <c r="A213" s="502"/>
      <c r="B213" s="482"/>
      <c r="C213" s="482"/>
      <c r="D213" s="551"/>
      <c r="E213" s="551"/>
      <c r="F213" s="552"/>
      <c r="G213" s="503"/>
      <c r="H213" s="504"/>
      <c r="I213" s="482"/>
      <c r="J213" s="504"/>
      <c r="K213" s="505"/>
      <c r="L213" s="548"/>
      <c r="M213" s="547"/>
      <c r="N213" s="141"/>
    </row>
    <row r="214" spans="1:14" s="135" customFormat="1">
      <c r="A214" s="502"/>
      <c r="B214" s="482"/>
      <c r="C214" s="482"/>
      <c r="D214" s="551"/>
      <c r="E214" s="551"/>
      <c r="F214" s="552"/>
      <c r="G214" s="503"/>
      <c r="H214" s="504"/>
      <c r="I214" s="482"/>
      <c r="J214" s="504"/>
      <c r="K214" s="505"/>
      <c r="L214" s="548"/>
      <c r="M214" s="547"/>
      <c r="N214" s="141"/>
    </row>
    <row r="215" spans="1:14" s="135" customFormat="1">
      <c r="A215" s="502"/>
      <c r="B215" s="482"/>
      <c r="C215" s="482"/>
      <c r="D215" s="551"/>
      <c r="E215" s="551"/>
      <c r="F215" s="552"/>
      <c r="G215" s="503"/>
      <c r="H215" s="504"/>
      <c r="I215" s="482"/>
      <c r="J215" s="504"/>
      <c r="K215" s="505"/>
      <c r="L215" s="548"/>
      <c r="M215" s="547"/>
      <c r="N215" s="141"/>
    </row>
    <row r="216" spans="1:14" s="135" customFormat="1">
      <c r="A216" s="502"/>
      <c r="B216" s="482"/>
      <c r="C216" s="482"/>
      <c r="D216" s="551"/>
      <c r="E216" s="551"/>
      <c r="F216" s="552"/>
      <c r="G216" s="503"/>
      <c r="H216" s="504"/>
      <c r="I216" s="482"/>
      <c r="J216" s="504"/>
      <c r="K216" s="505"/>
      <c r="L216" s="548"/>
      <c r="M216" s="547"/>
      <c r="N216" s="141"/>
    </row>
    <row r="217" spans="1:14" s="135" customFormat="1">
      <c r="A217" s="502"/>
      <c r="B217" s="482"/>
      <c r="C217" s="482"/>
      <c r="D217" s="551"/>
      <c r="E217" s="551"/>
      <c r="F217" s="552"/>
      <c r="G217" s="503"/>
      <c r="H217" s="504"/>
      <c r="I217" s="482"/>
      <c r="J217" s="504"/>
      <c r="K217" s="505"/>
      <c r="L217" s="548"/>
      <c r="M217" s="547"/>
      <c r="N217" s="141"/>
    </row>
    <row r="218" spans="1:14" s="135" customFormat="1">
      <c r="A218" s="502"/>
      <c r="B218" s="482"/>
      <c r="C218" s="482"/>
      <c r="D218" s="551"/>
      <c r="E218" s="551"/>
      <c r="F218" s="552"/>
      <c r="G218" s="503"/>
      <c r="H218" s="504"/>
      <c r="I218" s="482"/>
      <c r="J218" s="504"/>
      <c r="K218" s="505"/>
      <c r="L218" s="548"/>
      <c r="M218" s="547"/>
      <c r="N218" s="141"/>
    </row>
    <row r="219" spans="1:14" s="135" customFormat="1">
      <c r="A219" s="502"/>
      <c r="B219" s="482"/>
      <c r="C219" s="482"/>
      <c r="D219" s="551"/>
      <c r="E219" s="551"/>
      <c r="F219" s="552"/>
      <c r="G219" s="503"/>
      <c r="H219" s="504"/>
      <c r="I219" s="482"/>
      <c r="J219" s="504"/>
      <c r="K219" s="505"/>
      <c r="L219" s="548"/>
      <c r="M219" s="547"/>
      <c r="N219" s="141"/>
    </row>
    <row r="220" spans="1:14" s="135" customFormat="1">
      <c r="A220" s="502"/>
      <c r="B220" s="482"/>
      <c r="C220" s="482"/>
      <c r="D220" s="551"/>
      <c r="E220" s="551"/>
      <c r="F220" s="552"/>
      <c r="G220" s="503"/>
      <c r="H220" s="504"/>
      <c r="I220" s="482"/>
      <c r="J220" s="504"/>
      <c r="K220" s="505"/>
      <c r="L220" s="548"/>
      <c r="M220" s="547"/>
      <c r="N220" s="141"/>
    </row>
    <row r="221" spans="1:14" s="135" customFormat="1">
      <c r="A221" s="502"/>
      <c r="B221" s="482"/>
      <c r="C221" s="482"/>
      <c r="D221" s="551"/>
      <c r="E221" s="551"/>
      <c r="F221" s="552"/>
      <c r="G221" s="503"/>
      <c r="H221" s="504"/>
      <c r="I221" s="482"/>
      <c r="J221" s="504"/>
      <c r="K221" s="505"/>
      <c r="L221" s="548"/>
      <c r="M221" s="547"/>
      <c r="N221" s="141"/>
    </row>
    <row r="222" spans="1:14" s="135" customFormat="1">
      <c r="A222" s="502"/>
      <c r="B222" s="482"/>
      <c r="C222" s="482"/>
      <c r="D222" s="551"/>
      <c r="E222" s="551"/>
      <c r="F222" s="552"/>
      <c r="G222" s="503"/>
      <c r="H222" s="504"/>
      <c r="I222" s="482"/>
      <c r="J222" s="504"/>
      <c r="K222" s="505"/>
      <c r="L222" s="548"/>
      <c r="M222" s="547"/>
      <c r="N222" s="141"/>
    </row>
    <row r="223" spans="1:14" s="135" customFormat="1">
      <c r="A223" s="502"/>
      <c r="B223" s="482"/>
      <c r="C223" s="482"/>
      <c r="D223" s="551"/>
      <c r="E223" s="551"/>
      <c r="F223" s="552"/>
      <c r="G223" s="503"/>
      <c r="H223" s="504"/>
      <c r="I223" s="482"/>
      <c r="J223" s="504"/>
      <c r="K223" s="505"/>
      <c r="L223" s="548"/>
      <c r="M223" s="547"/>
      <c r="N223" s="141"/>
    </row>
    <row r="224" spans="1:14" s="135" customFormat="1">
      <c r="A224" s="502"/>
      <c r="B224" s="482"/>
      <c r="C224" s="482"/>
      <c r="D224" s="551"/>
      <c r="E224" s="551"/>
      <c r="F224" s="552"/>
      <c r="G224" s="503"/>
      <c r="H224" s="504"/>
      <c r="I224" s="482"/>
      <c r="J224" s="504"/>
      <c r="K224" s="505"/>
      <c r="L224" s="548"/>
      <c r="M224" s="547"/>
      <c r="N224" s="141"/>
    </row>
    <row r="225" spans="1:14" s="135" customFormat="1">
      <c r="A225" s="502"/>
      <c r="B225" s="482"/>
      <c r="C225" s="482"/>
      <c r="D225" s="551"/>
      <c r="E225" s="551"/>
      <c r="F225" s="552"/>
      <c r="G225" s="503"/>
      <c r="H225" s="504"/>
      <c r="I225" s="482"/>
      <c r="J225" s="504"/>
      <c r="K225" s="505"/>
      <c r="L225" s="548"/>
      <c r="M225" s="547"/>
      <c r="N225" s="141"/>
    </row>
    <row r="226" spans="1:14" s="135" customFormat="1">
      <c r="A226" s="502"/>
      <c r="B226" s="482"/>
      <c r="C226" s="482"/>
      <c r="D226" s="551"/>
      <c r="E226" s="551"/>
      <c r="F226" s="552"/>
      <c r="G226" s="503"/>
      <c r="H226" s="504"/>
      <c r="I226" s="482"/>
      <c r="J226" s="504"/>
      <c r="K226" s="505"/>
      <c r="L226" s="548"/>
      <c r="M226" s="547"/>
      <c r="N226" s="141"/>
    </row>
    <row r="227" spans="1:14" s="135" customFormat="1">
      <c r="A227" s="502"/>
      <c r="B227" s="482"/>
      <c r="C227" s="482"/>
      <c r="D227" s="551"/>
      <c r="E227" s="551"/>
      <c r="F227" s="552"/>
      <c r="G227" s="503"/>
      <c r="H227" s="504"/>
      <c r="I227" s="482"/>
      <c r="J227" s="504"/>
      <c r="K227" s="505"/>
      <c r="L227" s="548"/>
      <c r="M227" s="547"/>
      <c r="N227" s="141"/>
    </row>
    <row r="228" spans="1:14" s="135" customFormat="1" ht="17.25" thickBot="1">
      <c r="A228" s="506"/>
      <c r="B228" s="507"/>
      <c r="C228" s="507"/>
      <c r="D228" s="553"/>
      <c r="E228" s="553"/>
      <c r="F228" s="554"/>
      <c r="G228" s="508"/>
      <c r="H228" s="509"/>
      <c r="I228" s="507"/>
      <c r="J228" s="509"/>
      <c r="K228" s="510"/>
      <c r="L228" s="548"/>
      <c r="M228" s="547"/>
      <c r="N228" s="141"/>
    </row>
  </sheetData>
  <mergeCells count="20">
    <mergeCell ref="A39:N39"/>
    <mergeCell ref="A41:G41"/>
    <mergeCell ref="H41:N41"/>
    <mergeCell ref="A42:C42"/>
    <mergeCell ref="F42:G42"/>
    <mergeCell ref="H42:J42"/>
    <mergeCell ref="M42:N42"/>
    <mergeCell ref="I29:J29"/>
    <mergeCell ref="A1:N1"/>
    <mergeCell ref="A3:G3"/>
    <mergeCell ref="H3:N3"/>
    <mergeCell ref="A4:C4"/>
    <mergeCell ref="F4:G4"/>
    <mergeCell ref="H4:J4"/>
    <mergeCell ref="M4:N4"/>
    <mergeCell ref="A6:C6"/>
    <mergeCell ref="H6:J6"/>
    <mergeCell ref="B7:C7"/>
    <mergeCell ref="I7:J7"/>
    <mergeCell ref="I26:J26"/>
  </mergeCells>
  <phoneticPr fontId="52" type="noConversion"/>
  <printOptions horizontalCentered="1"/>
  <pageMargins left="0.25" right="0.23622047244094491" top="0.47" bottom="0.21" header="0.31496062992125984" footer="0.31496062992125984"/>
  <pageSetup paperSize="9" scale="85" orientation="landscape" horizontalDpi="4294967293" r:id="rId1"/>
  <rowBreaks count="1" manualBreakCount="1">
    <brk id="3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WhiteSpace="0" topLeftCell="D1" zoomScale="120" zoomScaleNormal="120" zoomScalePageLayoutView="118" workbookViewId="0">
      <selection activeCell="I29" sqref="I29"/>
    </sheetView>
  </sheetViews>
  <sheetFormatPr defaultRowHeight="16.5"/>
  <cols>
    <col min="1" max="1" width="11" style="131" customWidth="1"/>
    <col min="2" max="2" width="12.875" style="131" customWidth="1"/>
    <col min="3" max="3" width="12.375" style="131" customWidth="1"/>
    <col min="4" max="4" width="12.5" style="131" customWidth="1"/>
    <col min="5" max="5" width="13.375" style="131" customWidth="1"/>
    <col min="6" max="6" width="11.5" style="131" customWidth="1"/>
    <col min="7" max="7" width="9.125" style="146" customWidth="1"/>
    <col min="8" max="8" width="10" style="133" hidden="1" customWidth="1"/>
    <col min="9" max="9" width="21.5" style="140" customWidth="1"/>
    <col min="10" max="10" width="13" style="140" customWidth="1"/>
  </cols>
  <sheetData>
    <row r="1" spans="1:10" ht="22.5" customHeight="1">
      <c r="A1" s="677" t="s">
        <v>484</v>
      </c>
      <c r="B1" s="677"/>
      <c r="C1" s="677"/>
      <c r="D1" s="677"/>
      <c r="E1" s="677"/>
      <c r="F1" s="677"/>
      <c r="G1" s="677"/>
      <c r="H1" s="677"/>
      <c r="I1" s="677"/>
      <c r="J1" s="677"/>
    </row>
    <row r="2" spans="1:10" s="1" customFormat="1" ht="18.75" customHeight="1" thickBot="1">
      <c r="A2" s="102" t="s">
        <v>24</v>
      </c>
      <c r="B2" s="103"/>
      <c r="C2" s="103"/>
      <c r="D2" s="103"/>
      <c r="E2" s="103"/>
      <c r="F2" s="103"/>
      <c r="G2" s="142"/>
      <c r="H2" s="103"/>
      <c r="I2" s="66"/>
      <c r="J2" s="137" t="s">
        <v>23</v>
      </c>
    </row>
    <row r="3" spans="1:10" ht="15" customHeight="1">
      <c r="A3" s="690" t="s">
        <v>29</v>
      </c>
      <c r="B3" s="691"/>
      <c r="C3" s="691"/>
      <c r="D3" s="691"/>
      <c r="E3" s="691"/>
      <c r="F3" s="691"/>
      <c r="G3" s="691"/>
      <c r="H3" s="12"/>
      <c r="I3" s="678" t="s">
        <v>25</v>
      </c>
      <c r="J3" s="679"/>
    </row>
    <row r="4" spans="1:10" ht="15" customHeight="1">
      <c r="A4" s="686" t="s">
        <v>10</v>
      </c>
      <c r="B4" s="687"/>
      <c r="C4" s="687"/>
      <c r="D4" s="13" t="s">
        <v>190</v>
      </c>
      <c r="E4" s="13" t="s">
        <v>459</v>
      </c>
      <c r="F4" s="687" t="s">
        <v>112</v>
      </c>
      <c r="G4" s="687"/>
      <c r="H4" s="14" t="s">
        <v>129</v>
      </c>
      <c r="I4" s="680"/>
      <c r="J4" s="681"/>
    </row>
    <row r="5" spans="1:10" ht="15" customHeight="1">
      <c r="A5" s="62" t="s">
        <v>0</v>
      </c>
      <c r="B5" s="63" t="s">
        <v>15</v>
      </c>
      <c r="C5" s="63" t="s">
        <v>2</v>
      </c>
      <c r="D5" s="15" t="s">
        <v>113</v>
      </c>
      <c r="E5" s="15" t="s">
        <v>460</v>
      </c>
      <c r="F5" s="63" t="s">
        <v>22</v>
      </c>
      <c r="G5" s="16" t="s">
        <v>11</v>
      </c>
      <c r="H5" s="17"/>
      <c r="I5" s="682"/>
      <c r="J5" s="683"/>
    </row>
    <row r="6" spans="1:10" ht="16.5" customHeight="1">
      <c r="A6" s="684" t="s">
        <v>16</v>
      </c>
      <c r="B6" s="685"/>
      <c r="C6" s="685"/>
      <c r="D6" s="18">
        <f>SUM(D7+D15+D21+D27+D18)</f>
        <v>1185737855</v>
      </c>
      <c r="E6" s="3">
        <f>SUM(E7+E15+E21+E27+E18)</f>
        <v>1187507028</v>
      </c>
      <c r="F6" s="3">
        <f>SUM(E6-D6)</f>
        <v>1769173</v>
      </c>
      <c r="G6" s="19">
        <f>SUM(F6/D6)</f>
        <v>1.4920439560395075E-3</v>
      </c>
      <c r="H6" s="20"/>
      <c r="I6" s="688"/>
      <c r="J6" s="689"/>
    </row>
    <row r="7" spans="1:10" ht="16.5" customHeight="1">
      <c r="A7" s="21" t="s">
        <v>130</v>
      </c>
      <c r="B7" s="22"/>
      <c r="C7" s="23" t="s">
        <v>117</v>
      </c>
      <c r="D7" s="24">
        <f>SUM(D8+D11)</f>
        <v>736640000</v>
      </c>
      <c r="E7" s="4">
        <f>SUM(E8+E11)</f>
        <v>726640000</v>
      </c>
      <c r="F7" s="4">
        <f t="shared" ref="F7:F29" si="0">SUM(E7-D7)</f>
        <v>-10000000</v>
      </c>
      <c r="G7" s="19">
        <f>SUM(F7/D7)</f>
        <v>-1.3575152041702867E-2</v>
      </c>
      <c r="H7" s="20"/>
      <c r="I7" s="64"/>
      <c r="J7" s="65"/>
    </row>
    <row r="8" spans="1:10" ht="16.5" customHeight="1">
      <c r="A8" s="21"/>
      <c r="B8" s="6" t="s">
        <v>3</v>
      </c>
      <c r="C8" s="23" t="s">
        <v>125</v>
      </c>
      <c r="D8" s="24">
        <f>SUM(D9:D10)</f>
        <v>229360000</v>
      </c>
      <c r="E8" s="4">
        <f>SUM(E9:E10)</f>
        <v>229360000</v>
      </c>
      <c r="F8" s="4">
        <f t="shared" si="0"/>
        <v>0</v>
      </c>
      <c r="G8" s="19">
        <f t="shared" ref="G8:G28" si="1">SUM(F8/D8)</f>
        <v>0</v>
      </c>
      <c r="H8" s="20"/>
      <c r="I8" s="25"/>
      <c r="J8" s="26">
        <v>229360000</v>
      </c>
    </row>
    <row r="9" spans="1:10" ht="20.25" customHeight="1">
      <c r="A9" s="27"/>
      <c r="B9" s="22"/>
      <c r="C9" s="6" t="s">
        <v>131</v>
      </c>
      <c r="D9" s="4">
        <v>222160000</v>
      </c>
      <c r="E9" s="4">
        <v>222160000</v>
      </c>
      <c r="F9" s="4">
        <f t="shared" si="0"/>
        <v>0</v>
      </c>
      <c r="G9" s="19">
        <f t="shared" si="1"/>
        <v>0</v>
      </c>
      <c r="H9" s="28"/>
      <c r="I9" s="29" t="s">
        <v>132</v>
      </c>
      <c r="J9" s="26" t="s">
        <v>133</v>
      </c>
    </row>
    <row r="10" spans="1:10" ht="16.5" customHeight="1">
      <c r="A10" s="30"/>
      <c r="B10" s="31"/>
      <c r="C10" s="6" t="s">
        <v>134</v>
      </c>
      <c r="D10" s="4">
        <v>7200000</v>
      </c>
      <c r="E10" s="4">
        <v>7200000</v>
      </c>
      <c r="F10" s="4">
        <f t="shared" si="0"/>
        <v>0</v>
      </c>
      <c r="G10" s="19">
        <f t="shared" si="1"/>
        <v>0</v>
      </c>
      <c r="H10" s="28"/>
      <c r="I10" s="29" t="s">
        <v>135</v>
      </c>
      <c r="J10" s="26">
        <v>7200000</v>
      </c>
    </row>
    <row r="11" spans="1:10" ht="16.5" customHeight="1">
      <c r="A11" s="30"/>
      <c r="B11" s="6" t="s">
        <v>136</v>
      </c>
      <c r="C11" s="6" t="s">
        <v>125</v>
      </c>
      <c r="D11" s="4">
        <f>SUM(D12:D14)</f>
        <v>507280000</v>
      </c>
      <c r="E11" s="4">
        <f>SUM(E12:E14)</f>
        <v>497280000</v>
      </c>
      <c r="F11" s="4">
        <f t="shared" si="0"/>
        <v>-10000000</v>
      </c>
      <c r="G11" s="19">
        <f>SUM(F11/D11)</f>
        <v>-1.9712979025390317E-2</v>
      </c>
      <c r="H11" s="28"/>
      <c r="I11" s="29"/>
      <c r="J11" s="26">
        <v>465280000</v>
      </c>
    </row>
    <row r="12" spans="1:10" ht="31.5" customHeight="1">
      <c r="A12" s="30"/>
      <c r="B12" s="22"/>
      <c r="C12" s="6" t="s">
        <v>137</v>
      </c>
      <c r="D12" s="4">
        <v>323300000</v>
      </c>
      <c r="E12" s="4">
        <v>313300000</v>
      </c>
      <c r="F12" s="4">
        <f t="shared" si="0"/>
        <v>-10000000</v>
      </c>
      <c r="G12" s="19">
        <f>SUM(F12/D12)</f>
        <v>-3.093102381688834E-2</v>
      </c>
      <c r="H12" s="28"/>
      <c r="I12" s="29" t="s">
        <v>240</v>
      </c>
      <c r="J12" s="26" t="s">
        <v>458</v>
      </c>
    </row>
    <row r="13" spans="1:10" ht="15" customHeight="1">
      <c r="A13" s="30"/>
      <c r="B13" s="31"/>
      <c r="C13" s="6" t="s">
        <v>138</v>
      </c>
      <c r="D13" s="4">
        <v>160000000</v>
      </c>
      <c r="E13" s="4">
        <f>SUM(J13)</f>
        <v>160000000</v>
      </c>
      <c r="F13" s="4">
        <f t="shared" si="0"/>
        <v>0</v>
      </c>
      <c r="G13" s="19">
        <f t="shared" si="1"/>
        <v>0</v>
      </c>
      <c r="H13" s="28"/>
      <c r="I13" s="32" t="s">
        <v>139</v>
      </c>
      <c r="J13" s="26">
        <v>160000000</v>
      </c>
    </row>
    <row r="14" spans="1:10" ht="15" customHeight="1">
      <c r="A14" s="30"/>
      <c r="B14" s="31"/>
      <c r="C14" s="6" t="s">
        <v>140</v>
      </c>
      <c r="D14" s="4">
        <v>23980000</v>
      </c>
      <c r="E14" s="4">
        <v>23980000</v>
      </c>
      <c r="F14" s="4">
        <f t="shared" si="0"/>
        <v>0</v>
      </c>
      <c r="G14" s="19">
        <f t="shared" si="1"/>
        <v>0</v>
      </c>
      <c r="H14" s="28"/>
      <c r="I14" s="33" t="s">
        <v>126</v>
      </c>
      <c r="J14" s="26">
        <v>23980000</v>
      </c>
    </row>
    <row r="15" spans="1:10" ht="15" customHeight="1">
      <c r="A15" s="5" t="s">
        <v>141</v>
      </c>
      <c r="B15" s="23"/>
      <c r="C15" s="23" t="s">
        <v>117</v>
      </c>
      <c r="D15" s="24">
        <f>SUM(D16:D17)</f>
        <v>407000000</v>
      </c>
      <c r="E15" s="4">
        <f>SUM(E16:E17)</f>
        <v>418766673</v>
      </c>
      <c r="F15" s="4">
        <f t="shared" si="0"/>
        <v>11766673</v>
      </c>
      <c r="G15" s="19">
        <f t="shared" si="1"/>
        <v>2.8910744471744472E-2</v>
      </c>
      <c r="H15" s="34"/>
      <c r="I15" s="33"/>
      <c r="J15" s="26">
        <f>SUM(J16:J17)</f>
        <v>418766673</v>
      </c>
    </row>
    <row r="16" spans="1:10" ht="15" customHeight="1">
      <c r="A16" s="35"/>
      <c r="B16" s="36" t="s">
        <v>142</v>
      </c>
      <c r="C16" s="6" t="s">
        <v>223</v>
      </c>
      <c r="D16" s="4">
        <v>150000000</v>
      </c>
      <c r="E16" s="37">
        <v>158673683</v>
      </c>
      <c r="F16" s="4">
        <f>SUM(E16-D16)</f>
        <v>8673683</v>
      </c>
      <c r="G16" s="19">
        <f t="shared" si="1"/>
        <v>5.7824553333333334E-2</v>
      </c>
      <c r="H16" s="34"/>
      <c r="I16" s="54" t="s">
        <v>141</v>
      </c>
      <c r="J16" s="26">
        <v>158673683</v>
      </c>
    </row>
    <row r="17" spans="1:10" ht="15" customHeight="1">
      <c r="A17" s="30"/>
      <c r="B17" s="31"/>
      <c r="C17" s="38" t="s">
        <v>143</v>
      </c>
      <c r="D17" s="37">
        <v>257000000</v>
      </c>
      <c r="E17" s="4">
        <v>260092990</v>
      </c>
      <c r="F17" s="4">
        <f t="shared" si="0"/>
        <v>3092990</v>
      </c>
      <c r="G17" s="19">
        <f t="shared" si="1"/>
        <v>1.2034980544747081E-2</v>
      </c>
      <c r="H17" s="34"/>
      <c r="I17" s="33" t="s">
        <v>141</v>
      </c>
      <c r="J17" s="26">
        <v>260092990</v>
      </c>
    </row>
    <row r="18" spans="1:10" s="214" customFormat="1" ht="15" customHeight="1">
      <c r="A18" s="5" t="s">
        <v>227</v>
      </c>
      <c r="B18" s="6"/>
      <c r="C18" s="6" t="s">
        <v>39</v>
      </c>
      <c r="D18" s="53">
        <f>SUM(D19,D20)</f>
        <v>2000000</v>
      </c>
      <c r="E18" s="4">
        <f>SUM(E19,E20)</f>
        <v>2002500</v>
      </c>
      <c r="F18" s="4">
        <f>SUM(E18-D18)</f>
        <v>2500</v>
      </c>
      <c r="G18" s="19">
        <f t="shared" si="1"/>
        <v>1.25E-3</v>
      </c>
      <c r="H18" s="43"/>
      <c r="I18" s="54"/>
      <c r="J18" s="26">
        <f>SUM(J19)</f>
        <v>2000000</v>
      </c>
    </row>
    <row r="19" spans="1:10" s="214" customFormat="1" ht="15" customHeight="1">
      <c r="A19" s="27"/>
      <c r="B19" s="36" t="s">
        <v>227</v>
      </c>
      <c r="C19" s="36" t="s">
        <v>228</v>
      </c>
      <c r="D19" s="4">
        <v>2000000</v>
      </c>
      <c r="E19" s="4">
        <v>2000000</v>
      </c>
      <c r="F19" s="4">
        <f>SUM(E19-D19)</f>
        <v>0</v>
      </c>
      <c r="G19" s="19">
        <f t="shared" si="1"/>
        <v>0</v>
      </c>
      <c r="H19" s="43"/>
      <c r="I19" s="54" t="s">
        <v>228</v>
      </c>
      <c r="J19" s="26">
        <v>2000000</v>
      </c>
    </row>
    <row r="20" spans="1:10" s="214" customFormat="1" ht="15" customHeight="1">
      <c r="A20" s="27"/>
      <c r="B20" s="44"/>
      <c r="C20" s="36" t="s">
        <v>469</v>
      </c>
      <c r="D20" s="39">
        <v>0</v>
      </c>
      <c r="E20" s="4">
        <v>2500</v>
      </c>
      <c r="F20" s="4">
        <f>SUM(E20-D20)</f>
        <v>2500</v>
      </c>
      <c r="G20" s="19">
        <v>1</v>
      </c>
      <c r="H20" s="40"/>
      <c r="I20" s="41" t="s">
        <v>469</v>
      </c>
      <c r="J20" s="42">
        <v>2500</v>
      </c>
    </row>
    <row r="21" spans="1:10" ht="15" customHeight="1">
      <c r="A21" s="5" t="s">
        <v>144</v>
      </c>
      <c r="B21" s="23" t="s">
        <v>144</v>
      </c>
      <c r="C21" s="36" t="s">
        <v>117</v>
      </c>
      <c r="D21" s="39">
        <f>SUM(D22)</f>
        <v>39933714</v>
      </c>
      <c r="E21" s="4">
        <f>SUM(J21)</f>
        <v>39933714</v>
      </c>
      <c r="F21" s="4">
        <f t="shared" si="0"/>
        <v>0</v>
      </c>
      <c r="G21" s="19">
        <f t="shared" si="1"/>
        <v>0</v>
      </c>
      <c r="H21" s="40"/>
      <c r="I21" s="41"/>
      <c r="J21" s="42">
        <f>SUM(J22:J26)</f>
        <v>39933714</v>
      </c>
    </row>
    <row r="22" spans="1:10" ht="15" customHeight="1">
      <c r="A22" s="21"/>
      <c r="B22" s="23"/>
      <c r="C22" s="36" t="s">
        <v>145</v>
      </c>
      <c r="D22" s="4">
        <v>39933714</v>
      </c>
      <c r="E22" s="4">
        <f>SUM(J21)</f>
        <v>39933714</v>
      </c>
      <c r="F22" s="4">
        <f t="shared" si="0"/>
        <v>0</v>
      </c>
      <c r="G22" s="19">
        <f t="shared" si="1"/>
        <v>0</v>
      </c>
      <c r="H22" s="43"/>
      <c r="I22" s="32" t="s">
        <v>146</v>
      </c>
      <c r="J22" s="26">
        <v>1200000</v>
      </c>
    </row>
    <row r="23" spans="1:10" ht="15" customHeight="1">
      <c r="A23" s="30"/>
      <c r="B23" s="31"/>
      <c r="C23" s="44"/>
      <c r="D23" s="39"/>
      <c r="E23" s="39"/>
      <c r="F23" s="39"/>
      <c r="G23" s="45"/>
      <c r="H23" s="43"/>
      <c r="I23" s="32" t="s">
        <v>147</v>
      </c>
      <c r="J23" s="26">
        <v>105541</v>
      </c>
    </row>
    <row r="24" spans="1:10" ht="15" customHeight="1">
      <c r="A24" s="30"/>
      <c r="B24" s="31"/>
      <c r="C24" s="46"/>
      <c r="D24" s="47"/>
      <c r="E24" s="47"/>
      <c r="F24" s="47"/>
      <c r="G24" s="48"/>
      <c r="H24" s="43"/>
      <c r="I24" s="32" t="s">
        <v>148</v>
      </c>
      <c r="J24" s="26">
        <v>12779691</v>
      </c>
    </row>
    <row r="25" spans="1:10" ht="15" customHeight="1">
      <c r="A25" s="30"/>
      <c r="B25" s="31"/>
      <c r="C25" s="46"/>
      <c r="D25" s="47"/>
      <c r="E25" s="47"/>
      <c r="F25" s="47"/>
      <c r="G25" s="48"/>
      <c r="H25" s="43"/>
      <c r="I25" s="32" t="s">
        <v>149</v>
      </c>
      <c r="J25" s="26">
        <v>21862729</v>
      </c>
    </row>
    <row r="26" spans="1:10" ht="15" customHeight="1">
      <c r="A26" s="49"/>
      <c r="B26" s="50"/>
      <c r="C26" s="38"/>
      <c r="D26" s="51"/>
      <c r="E26" s="51"/>
      <c r="F26" s="51"/>
      <c r="G26" s="52"/>
      <c r="H26" s="43"/>
      <c r="I26" s="32" t="s">
        <v>150</v>
      </c>
      <c r="J26" s="26">
        <v>3985753</v>
      </c>
    </row>
    <row r="27" spans="1:10" ht="15" customHeight="1">
      <c r="A27" s="5" t="s">
        <v>151</v>
      </c>
      <c r="B27" s="6"/>
      <c r="C27" s="6" t="s">
        <v>117</v>
      </c>
      <c r="D27" s="53">
        <f>SUM(D28:D29)</f>
        <v>164141</v>
      </c>
      <c r="E27" s="4">
        <f>SUM(E28:E29)</f>
        <v>164141</v>
      </c>
      <c r="F27" s="4">
        <f t="shared" si="0"/>
        <v>0</v>
      </c>
      <c r="G27" s="19">
        <f t="shared" si="1"/>
        <v>0</v>
      </c>
      <c r="H27" s="43"/>
      <c r="I27" s="54"/>
      <c r="J27" s="26">
        <f>SUM(J28:J29)</f>
        <v>164141</v>
      </c>
    </row>
    <row r="28" spans="1:10" ht="15" customHeight="1">
      <c r="A28" s="27"/>
      <c r="B28" s="36" t="s">
        <v>151</v>
      </c>
      <c r="C28" s="36" t="s">
        <v>152</v>
      </c>
      <c r="D28" s="4">
        <v>164141</v>
      </c>
      <c r="E28" s="4">
        <v>164141</v>
      </c>
      <c r="F28" s="4">
        <f t="shared" si="0"/>
        <v>0</v>
      </c>
      <c r="G28" s="19">
        <f t="shared" si="1"/>
        <v>0</v>
      </c>
      <c r="H28" s="43"/>
      <c r="I28" s="54" t="s">
        <v>152</v>
      </c>
      <c r="J28" s="26">
        <v>164141</v>
      </c>
    </row>
    <row r="29" spans="1:10" ht="15" customHeight="1" thickBot="1">
      <c r="A29" s="55"/>
      <c r="B29" s="56"/>
      <c r="C29" s="57" t="s">
        <v>153</v>
      </c>
      <c r="D29" s="9">
        <v>0</v>
      </c>
      <c r="E29" s="9">
        <v>0</v>
      </c>
      <c r="F29" s="9">
        <f t="shared" si="0"/>
        <v>0</v>
      </c>
      <c r="G29" s="58">
        <v>0</v>
      </c>
      <c r="H29" s="59"/>
      <c r="I29" s="60" t="s">
        <v>153</v>
      </c>
      <c r="J29" s="61"/>
    </row>
    <row r="30" spans="1:10">
      <c r="A30" s="143"/>
      <c r="B30" s="143"/>
      <c r="C30" s="143"/>
      <c r="D30" s="143"/>
      <c r="E30" s="143"/>
      <c r="F30" s="143"/>
      <c r="G30" s="144"/>
      <c r="I30" s="145"/>
      <c r="J30" s="145"/>
    </row>
    <row r="31" spans="1:10">
      <c r="D31" s="143"/>
      <c r="E31" s="145"/>
    </row>
    <row r="32" spans="1:10">
      <c r="D32" s="143"/>
      <c r="E32" s="145"/>
    </row>
    <row r="33" spans="4:6">
      <c r="D33" s="143"/>
      <c r="E33" s="145"/>
    </row>
    <row r="34" spans="4:6">
      <c r="D34" s="143"/>
      <c r="F34" s="145"/>
    </row>
    <row r="35" spans="4:6">
      <c r="D35" s="143"/>
      <c r="E35" s="145"/>
    </row>
    <row r="36" spans="4:6">
      <c r="D36" s="143"/>
      <c r="F36" s="145"/>
    </row>
    <row r="37" spans="4:6">
      <c r="D37" s="143"/>
      <c r="E37" s="145"/>
    </row>
    <row r="38" spans="4:6">
      <c r="D38" s="143"/>
      <c r="F38" s="145"/>
    </row>
    <row r="39" spans="4:6">
      <c r="D39" s="212"/>
      <c r="E39" s="145"/>
    </row>
  </sheetData>
  <mergeCells count="7">
    <mergeCell ref="A1:J1"/>
    <mergeCell ref="I3:J5"/>
    <mergeCell ref="A6:C6"/>
    <mergeCell ref="A4:C4"/>
    <mergeCell ref="F4:G4"/>
    <mergeCell ref="I6:J6"/>
    <mergeCell ref="A3:G3"/>
  </mergeCells>
  <phoneticPr fontId="5" type="noConversion"/>
  <printOptions horizontalCentered="1" verticalCentered="1"/>
  <pageMargins left="0.79" right="0.85" top="0.72916666666666663" bottom="0.78125" header="0.64" footer="0.9448818897637796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2"/>
  <sheetViews>
    <sheetView showWhiteSpace="0" workbookViewId="0">
      <selection activeCell="A29" sqref="A29:G29"/>
    </sheetView>
  </sheetViews>
  <sheetFormatPr defaultRowHeight="16.5"/>
  <cols>
    <col min="1" max="1" width="6.5" style="131" customWidth="1"/>
    <col min="2" max="2" width="10.5" style="131" customWidth="1"/>
    <col min="3" max="3" width="13" style="131" customWidth="1"/>
    <col min="4" max="4" width="12.625" style="132" customWidth="1"/>
    <col min="5" max="5" width="10" style="133" hidden="1" customWidth="1"/>
    <col min="6" max="6" width="12.625" style="134" customWidth="1"/>
    <col min="7" max="7" width="12" style="134" customWidth="1"/>
    <col min="8" max="8" width="8.25" style="133" customWidth="1"/>
    <col min="9" max="9" width="18.875" style="135" customWidth="1"/>
    <col min="10" max="10" width="19.625" style="66" customWidth="1"/>
    <col min="11" max="11" width="3.625" style="105" customWidth="1"/>
    <col min="12" max="12" width="11.625" style="66" customWidth="1"/>
    <col min="13" max="13" width="10.875" bestFit="1" customWidth="1"/>
    <col min="14" max="14" width="10.875" style="463" bestFit="1" customWidth="1"/>
    <col min="15" max="15" width="10" bestFit="1" customWidth="1"/>
    <col min="16" max="16" width="9.25" bestFit="1" customWidth="1"/>
    <col min="17" max="17" width="10" bestFit="1" customWidth="1"/>
  </cols>
  <sheetData>
    <row r="1" spans="1:14" s="136" customFormat="1" ht="32.25" customHeight="1">
      <c r="A1" s="677" t="s">
        <v>483</v>
      </c>
      <c r="B1" s="694"/>
      <c r="C1" s="694"/>
      <c r="D1" s="694"/>
      <c r="E1" s="694"/>
      <c r="F1" s="694"/>
      <c r="G1" s="694"/>
      <c r="H1" s="694"/>
      <c r="I1" s="695"/>
      <c r="J1" s="696"/>
      <c r="K1" s="696"/>
      <c r="L1" s="696"/>
      <c r="N1" s="461"/>
    </row>
    <row r="2" spans="1:14" s="1" customFormat="1" ht="22.5" customHeight="1" thickBot="1">
      <c r="A2" s="102" t="s">
        <v>28</v>
      </c>
      <c r="B2" s="103"/>
      <c r="C2" s="103"/>
      <c r="D2" s="66"/>
      <c r="E2" s="103"/>
      <c r="F2" s="66"/>
      <c r="G2" s="66"/>
      <c r="H2" s="103"/>
      <c r="I2" s="104"/>
      <c r="J2" s="66"/>
      <c r="K2" s="105"/>
      <c r="L2" s="66" t="s">
        <v>26</v>
      </c>
      <c r="N2" s="462"/>
    </row>
    <row r="3" spans="1:14" ht="31.5" customHeight="1">
      <c r="A3" s="697" t="s">
        <v>27</v>
      </c>
      <c r="B3" s="698"/>
      <c r="C3" s="698"/>
      <c r="D3" s="698"/>
      <c r="E3" s="698"/>
      <c r="F3" s="698"/>
      <c r="G3" s="698"/>
      <c r="H3" s="699"/>
      <c r="I3" s="700" t="s">
        <v>25</v>
      </c>
      <c r="J3" s="701"/>
      <c r="K3" s="701"/>
      <c r="L3" s="702"/>
    </row>
    <row r="4" spans="1:14" ht="18.600000000000001" customHeight="1">
      <c r="A4" s="709" t="s">
        <v>10</v>
      </c>
      <c r="B4" s="710"/>
      <c r="C4" s="710"/>
      <c r="D4" s="75" t="s">
        <v>183</v>
      </c>
      <c r="E4" s="74" t="s">
        <v>30</v>
      </c>
      <c r="F4" s="75" t="s">
        <v>367</v>
      </c>
      <c r="G4" s="711" t="s">
        <v>31</v>
      </c>
      <c r="H4" s="712"/>
      <c r="I4" s="703"/>
      <c r="J4" s="704"/>
      <c r="K4" s="704"/>
      <c r="L4" s="705"/>
    </row>
    <row r="5" spans="1:14" ht="21.75" customHeight="1">
      <c r="A5" s="76" t="s">
        <v>0</v>
      </c>
      <c r="B5" s="77" t="s">
        <v>15</v>
      </c>
      <c r="C5" s="77" t="s">
        <v>2</v>
      </c>
      <c r="D5" s="78" t="s">
        <v>155</v>
      </c>
      <c r="E5" s="74"/>
      <c r="F5" s="78" t="s">
        <v>386</v>
      </c>
      <c r="G5" s="79" t="s">
        <v>22</v>
      </c>
      <c r="H5" s="80" t="s">
        <v>11</v>
      </c>
      <c r="I5" s="706"/>
      <c r="J5" s="707"/>
      <c r="K5" s="707"/>
      <c r="L5" s="708"/>
    </row>
    <row r="6" spans="1:14" ht="18.600000000000001" customHeight="1">
      <c r="A6" s="692" t="s">
        <v>17</v>
      </c>
      <c r="B6" s="693"/>
      <c r="C6" s="693"/>
      <c r="D6" s="106">
        <f>SUM(D7+D77+D92+D247+D251+D244)</f>
        <v>1185737855</v>
      </c>
      <c r="E6" s="106" t="e">
        <f>SUM(E7+E77+E92+E247+E251)</f>
        <v>#VALUE!</v>
      </c>
      <c r="F6" s="106">
        <f>SUM(F7+F77+F92+F247+F251+F244)</f>
        <v>1187507028</v>
      </c>
      <c r="G6" s="106">
        <f>SUM(G7+G77+G92+G247+G251)</f>
        <v>1769173</v>
      </c>
      <c r="H6" s="107">
        <f>SUM(G6/D6)</f>
        <v>1.4920439560395075E-3</v>
      </c>
      <c r="I6" s="108"/>
      <c r="J6" s="95"/>
      <c r="K6" s="10"/>
      <c r="L6" s="109"/>
    </row>
    <row r="7" spans="1:14" ht="18.600000000000001" customHeight="1">
      <c r="A7" s="727" t="s">
        <v>4</v>
      </c>
      <c r="B7" s="728"/>
      <c r="C7" s="110" t="s">
        <v>39</v>
      </c>
      <c r="D7" s="87">
        <f>SUM(D8+D43+D48)</f>
        <v>207270150</v>
      </c>
      <c r="E7" s="111"/>
      <c r="F7" s="87">
        <f>SUM(F8+F43+F48)</f>
        <v>207337450</v>
      </c>
      <c r="G7" s="87">
        <f>SUM(F7-D7)</f>
        <v>67300</v>
      </c>
      <c r="H7" s="90">
        <f>SUM(G7/D7)</f>
        <v>3.2469701980724188E-4</v>
      </c>
      <c r="I7" s="112"/>
      <c r="J7" s="91"/>
      <c r="K7" s="92"/>
      <c r="L7" s="113"/>
    </row>
    <row r="8" spans="1:14" ht="18.600000000000001" customHeight="1">
      <c r="A8" s="81"/>
      <c r="B8" s="110" t="s">
        <v>5</v>
      </c>
      <c r="C8" s="110" t="s">
        <v>40</v>
      </c>
      <c r="D8" s="87">
        <f>SUM(D9+D17+D23+D26+D27+D33+D39)</f>
        <v>182671010</v>
      </c>
      <c r="E8" s="111"/>
      <c r="F8" s="87">
        <f>SUM(F9+F17+F23+F26+F27+F33+F39)</f>
        <v>182688845</v>
      </c>
      <c r="G8" s="87">
        <f>SUM(F8-D8)</f>
        <v>17835</v>
      </c>
      <c r="H8" s="90">
        <f>SUM(G8/D8)</f>
        <v>9.763453982106958E-5</v>
      </c>
      <c r="I8" s="112"/>
      <c r="J8" s="91"/>
      <c r="K8" s="92"/>
      <c r="L8" s="93">
        <f>SUM(L9+L17+L23+L26+L27+L33+L39)</f>
        <v>182688845</v>
      </c>
    </row>
    <row r="9" spans="1:14" ht="18.600000000000001" customHeight="1">
      <c r="A9" s="82"/>
      <c r="B9" s="114"/>
      <c r="C9" s="110" t="s">
        <v>41</v>
      </c>
      <c r="D9" s="216">
        <v>138807090</v>
      </c>
      <c r="E9" s="217"/>
      <c r="F9" s="216">
        <f>SUM(L9)</f>
        <v>138807090</v>
      </c>
      <c r="G9" s="87">
        <f>SUM(F9-D9)</f>
        <v>0</v>
      </c>
      <c r="H9" s="90">
        <f>SUM(G9/D9)</f>
        <v>0</v>
      </c>
      <c r="I9" s="115"/>
      <c r="J9" s="84"/>
      <c r="K9" s="85"/>
      <c r="L9" s="86">
        <f>SUM(L10:L16)</f>
        <v>138807090</v>
      </c>
    </row>
    <row r="10" spans="1:14" ht="18.600000000000001" customHeight="1">
      <c r="A10" s="82"/>
      <c r="B10" s="114"/>
      <c r="C10" s="116"/>
      <c r="D10" s="218"/>
      <c r="E10" s="219"/>
      <c r="F10" s="220"/>
      <c r="G10" s="83"/>
      <c r="H10" s="94"/>
      <c r="I10" s="117" t="s">
        <v>42</v>
      </c>
      <c r="J10" s="118" t="s">
        <v>43</v>
      </c>
      <c r="K10" s="119" t="s">
        <v>44</v>
      </c>
      <c r="L10" s="96">
        <v>41160000</v>
      </c>
    </row>
    <row r="11" spans="1:14" ht="18.600000000000001" customHeight="1">
      <c r="A11" s="82"/>
      <c r="B11" s="114"/>
      <c r="C11" s="89"/>
      <c r="D11" s="218"/>
      <c r="E11" s="221"/>
      <c r="F11" s="220"/>
      <c r="G11" s="83"/>
      <c r="H11" s="69"/>
      <c r="I11" s="120" t="s">
        <v>45</v>
      </c>
      <c r="J11" s="72" t="s">
        <v>46</v>
      </c>
      <c r="K11" s="10" t="s">
        <v>44</v>
      </c>
      <c r="L11" s="11">
        <v>25296000</v>
      </c>
    </row>
    <row r="12" spans="1:14" ht="18.600000000000001" customHeight="1">
      <c r="A12" s="82"/>
      <c r="B12" s="114"/>
      <c r="C12" s="89"/>
      <c r="D12" s="218"/>
      <c r="E12" s="221"/>
      <c r="F12" s="220"/>
      <c r="G12" s="83"/>
      <c r="H12" s="69"/>
      <c r="I12" s="120" t="s">
        <v>47</v>
      </c>
      <c r="J12" s="72" t="s">
        <v>48</v>
      </c>
      <c r="K12" s="10" t="s">
        <v>44</v>
      </c>
      <c r="L12" s="11">
        <v>19164000</v>
      </c>
    </row>
    <row r="13" spans="1:14" ht="18.600000000000001" customHeight="1">
      <c r="A13" s="82"/>
      <c r="B13" s="114"/>
      <c r="C13" s="89"/>
      <c r="D13" s="218"/>
      <c r="E13" s="221"/>
      <c r="F13" s="220"/>
      <c r="G13" s="83"/>
      <c r="H13" s="69"/>
      <c r="I13" s="120" t="s">
        <v>51</v>
      </c>
      <c r="J13" s="72" t="s">
        <v>49</v>
      </c>
      <c r="K13" s="10" t="s">
        <v>44</v>
      </c>
      <c r="L13" s="11">
        <v>18000000</v>
      </c>
    </row>
    <row r="14" spans="1:14" ht="18.600000000000001" customHeight="1">
      <c r="A14" s="82"/>
      <c r="B14" s="114"/>
      <c r="C14" s="89"/>
      <c r="D14" s="218"/>
      <c r="E14" s="221"/>
      <c r="F14" s="220"/>
      <c r="G14" s="83"/>
      <c r="H14" s="83"/>
      <c r="I14" s="121"/>
      <c r="J14" s="72" t="s">
        <v>50</v>
      </c>
      <c r="K14" s="10" t="s">
        <v>44</v>
      </c>
      <c r="L14" s="11">
        <v>387090</v>
      </c>
    </row>
    <row r="15" spans="1:14" ht="18.600000000000001" customHeight="1">
      <c r="A15" s="82"/>
      <c r="B15" s="114"/>
      <c r="C15" s="89"/>
      <c r="D15" s="218"/>
      <c r="E15" s="221"/>
      <c r="F15" s="220"/>
      <c r="G15" s="83"/>
      <c r="H15" s="122"/>
      <c r="I15" s="121" t="s">
        <v>51</v>
      </c>
      <c r="J15" s="72" t="s">
        <v>52</v>
      </c>
      <c r="K15" s="10" t="s">
        <v>44</v>
      </c>
      <c r="L15" s="11">
        <v>1800000</v>
      </c>
    </row>
    <row r="16" spans="1:14" ht="18.600000000000001" customHeight="1">
      <c r="A16" s="82"/>
      <c r="B16" s="114"/>
      <c r="C16" s="89"/>
      <c r="D16" s="218"/>
      <c r="E16" s="221"/>
      <c r="F16" s="220"/>
      <c r="G16" s="83"/>
      <c r="H16" s="122"/>
      <c r="I16" s="123"/>
      <c r="J16" s="72" t="s">
        <v>53</v>
      </c>
      <c r="K16" s="10" t="s">
        <v>44</v>
      </c>
      <c r="L16" s="11">
        <v>33000000</v>
      </c>
    </row>
    <row r="17" spans="1:12" ht="18.600000000000001" customHeight="1">
      <c r="A17" s="82"/>
      <c r="B17" s="114"/>
      <c r="C17" s="110" t="s">
        <v>54</v>
      </c>
      <c r="D17" s="216">
        <v>9162000</v>
      </c>
      <c r="E17" s="217"/>
      <c r="F17" s="216">
        <f>SUM(L17)</f>
        <v>9162000</v>
      </c>
      <c r="G17" s="87">
        <f>SUM(F17-D17)</f>
        <v>0</v>
      </c>
      <c r="H17" s="90">
        <f>SUM(G17/D17)</f>
        <v>0</v>
      </c>
      <c r="I17" s="124"/>
      <c r="J17" s="84"/>
      <c r="K17" s="85"/>
      <c r="L17" s="86">
        <f>SUM(L18:L22)</f>
        <v>9162000</v>
      </c>
    </row>
    <row r="18" spans="1:12" ht="18.600000000000001" customHeight="1">
      <c r="A18" s="82"/>
      <c r="B18" s="114"/>
      <c r="C18" s="89"/>
      <c r="D18" s="218"/>
      <c r="E18" s="222"/>
      <c r="F18" s="220"/>
      <c r="G18" s="83"/>
      <c r="H18" s="94"/>
      <c r="I18" s="117" t="s">
        <v>42</v>
      </c>
      <c r="J18" s="118" t="s">
        <v>55</v>
      </c>
      <c r="K18" s="119" t="s">
        <v>44</v>
      </c>
      <c r="L18" s="96">
        <v>4116000</v>
      </c>
    </row>
    <row r="19" spans="1:12" ht="18.600000000000001" customHeight="1">
      <c r="A19" s="82"/>
      <c r="B19" s="114"/>
      <c r="C19" s="89"/>
      <c r="D19" s="218"/>
      <c r="E19" s="223"/>
      <c r="F19" s="220"/>
      <c r="G19" s="83"/>
      <c r="H19" s="69"/>
      <c r="I19" s="120" t="s">
        <v>56</v>
      </c>
      <c r="J19" s="72" t="s">
        <v>57</v>
      </c>
      <c r="K19" s="10" t="s">
        <v>44</v>
      </c>
      <c r="L19" s="11">
        <v>2529600</v>
      </c>
    </row>
    <row r="20" spans="1:12" ht="18.600000000000001" customHeight="1">
      <c r="A20" s="82"/>
      <c r="B20" s="114"/>
      <c r="C20" s="89"/>
      <c r="D20" s="218"/>
      <c r="E20" s="223"/>
      <c r="F20" s="220"/>
      <c r="G20" s="83"/>
      <c r="H20" s="69"/>
      <c r="I20" s="120" t="s">
        <v>47</v>
      </c>
      <c r="J20" s="72" t="s">
        <v>58</v>
      </c>
      <c r="K20" s="10" t="s">
        <v>44</v>
      </c>
      <c r="L20" s="11">
        <v>1916400</v>
      </c>
    </row>
    <row r="21" spans="1:12" ht="18.600000000000001" customHeight="1">
      <c r="A21" s="82"/>
      <c r="B21" s="114"/>
      <c r="C21" s="89"/>
      <c r="D21" s="218"/>
      <c r="E21" s="222"/>
      <c r="F21" s="220"/>
      <c r="G21" s="83"/>
      <c r="H21" s="69"/>
      <c r="I21" s="120" t="s">
        <v>51</v>
      </c>
      <c r="J21" s="72" t="s">
        <v>59</v>
      </c>
      <c r="K21" s="10" t="s">
        <v>44</v>
      </c>
      <c r="L21" s="11">
        <v>600000</v>
      </c>
    </row>
    <row r="22" spans="1:12" ht="18.600000000000001" customHeight="1">
      <c r="A22" s="82"/>
      <c r="B22" s="114"/>
      <c r="C22" s="89"/>
      <c r="D22" s="218"/>
      <c r="E22" s="222"/>
      <c r="F22" s="220"/>
      <c r="G22" s="83"/>
      <c r="H22" s="69"/>
      <c r="I22" s="120"/>
      <c r="J22" s="72"/>
      <c r="K22" s="10"/>
      <c r="L22" s="11"/>
    </row>
    <row r="23" spans="1:12" ht="18.600000000000001" customHeight="1">
      <c r="A23" s="82"/>
      <c r="B23" s="114"/>
      <c r="C23" s="110" t="s">
        <v>60</v>
      </c>
      <c r="D23" s="216">
        <v>960000</v>
      </c>
      <c r="E23" s="217"/>
      <c r="F23" s="216">
        <f>SUM(L23)</f>
        <v>960000</v>
      </c>
      <c r="G23" s="87">
        <f>SUM(F23-D23)</f>
        <v>0</v>
      </c>
      <c r="H23" s="90">
        <f>SUM(G23/D23)</f>
        <v>0</v>
      </c>
      <c r="I23" s="124"/>
      <c r="J23" s="84"/>
      <c r="K23" s="85"/>
      <c r="L23" s="86">
        <f>SUM(L24:L25)</f>
        <v>960000</v>
      </c>
    </row>
    <row r="24" spans="1:12" ht="18.600000000000001" customHeight="1">
      <c r="A24" s="82"/>
      <c r="B24" s="114"/>
      <c r="C24" s="89"/>
      <c r="D24" s="218"/>
      <c r="E24" s="222"/>
      <c r="F24" s="220"/>
      <c r="G24" s="83"/>
      <c r="H24" s="69"/>
      <c r="I24" s="120" t="s">
        <v>42</v>
      </c>
      <c r="J24" s="71" t="s">
        <v>61</v>
      </c>
      <c r="K24" s="10" t="s">
        <v>44</v>
      </c>
      <c r="L24" s="11">
        <v>960000</v>
      </c>
    </row>
    <row r="25" spans="1:12" ht="18.600000000000001" customHeight="1">
      <c r="A25" s="82"/>
      <c r="B25" s="114"/>
      <c r="C25" s="89"/>
      <c r="D25" s="218"/>
      <c r="E25" s="222"/>
      <c r="F25" s="220"/>
      <c r="G25" s="83"/>
      <c r="H25" s="69"/>
      <c r="I25" s="123"/>
      <c r="J25" s="125"/>
      <c r="K25" s="92"/>
      <c r="L25" s="93"/>
    </row>
    <row r="26" spans="1:12" ht="18.600000000000001" customHeight="1">
      <c r="A26" s="82"/>
      <c r="B26" s="114"/>
      <c r="C26" s="110" t="s">
        <v>62</v>
      </c>
      <c r="D26" s="216">
        <v>7200000</v>
      </c>
      <c r="E26" s="217"/>
      <c r="F26" s="216">
        <f>SUM(L26)</f>
        <v>7200000</v>
      </c>
      <c r="G26" s="87">
        <f>SUM(F26-D26)</f>
        <v>0</v>
      </c>
      <c r="H26" s="90">
        <f>SUM(G26/D26)</f>
        <v>0</v>
      </c>
      <c r="I26" s="126" t="s">
        <v>63</v>
      </c>
      <c r="J26" s="127" t="s">
        <v>64</v>
      </c>
      <c r="K26" s="92" t="s">
        <v>44</v>
      </c>
      <c r="L26" s="86">
        <v>7200000</v>
      </c>
    </row>
    <row r="27" spans="1:12" ht="18.600000000000001" customHeight="1" thickBot="1">
      <c r="A27" s="88"/>
      <c r="B27" s="128"/>
      <c r="C27" s="97" t="s">
        <v>65</v>
      </c>
      <c r="D27" s="224">
        <v>12871960</v>
      </c>
      <c r="E27" s="225" t="s">
        <v>18</v>
      </c>
      <c r="F27" s="467">
        <f>SUM(L27)</f>
        <v>12935295</v>
      </c>
      <c r="G27" s="98">
        <f>SUM(F27-D27)</f>
        <v>63335</v>
      </c>
      <c r="H27" s="99">
        <f>SUM(G27/D27)</f>
        <v>4.9203850850997053E-3</v>
      </c>
      <c r="I27" s="129" t="s">
        <v>66</v>
      </c>
      <c r="J27" s="130" t="s">
        <v>368</v>
      </c>
      <c r="K27" s="100" t="s">
        <v>67</v>
      </c>
      <c r="L27" s="101">
        <v>12935295</v>
      </c>
    </row>
    <row r="28" spans="1:12" ht="30.75" customHeight="1">
      <c r="A28" s="677" t="s">
        <v>483</v>
      </c>
      <c r="B28" s="694"/>
      <c r="C28" s="694"/>
      <c r="D28" s="694"/>
      <c r="E28" s="694"/>
      <c r="F28" s="694"/>
      <c r="G28" s="694"/>
      <c r="H28" s="694"/>
      <c r="I28" s="695"/>
      <c r="J28" s="696"/>
      <c r="K28" s="696"/>
      <c r="L28" s="696"/>
    </row>
    <row r="29" spans="1:12" ht="21.2" customHeight="1" thickBot="1">
      <c r="A29" s="67" t="s">
        <v>68</v>
      </c>
      <c r="B29" s="67"/>
      <c r="C29" s="68"/>
      <c r="D29" s="69"/>
      <c r="E29" s="70"/>
      <c r="F29" s="71"/>
      <c r="G29" s="71"/>
      <c r="H29" s="70"/>
      <c r="I29" s="67"/>
      <c r="J29" s="72"/>
      <c r="K29" s="73"/>
      <c r="L29" s="69" t="s">
        <v>69</v>
      </c>
    </row>
    <row r="30" spans="1:12" ht="21.2" customHeight="1">
      <c r="A30" s="697" t="s">
        <v>70</v>
      </c>
      <c r="B30" s="698"/>
      <c r="C30" s="698"/>
      <c r="D30" s="698"/>
      <c r="E30" s="698"/>
      <c r="F30" s="698"/>
      <c r="G30" s="698"/>
      <c r="H30" s="699"/>
      <c r="I30" s="700" t="s">
        <v>71</v>
      </c>
      <c r="J30" s="701"/>
      <c r="K30" s="701"/>
      <c r="L30" s="702"/>
    </row>
    <row r="31" spans="1:12" ht="21.2" customHeight="1">
      <c r="A31" s="709" t="s">
        <v>10</v>
      </c>
      <c r="B31" s="710"/>
      <c r="C31" s="710"/>
      <c r="D31" s="75" t="s">
        <v>183</v>
      </c>
      <c r="E31" s="74" t="s">
        <v>25</v>
      </c>
      <c r="F31" s="75" t="s">
        <v>367</v>
      </c>
      <c r="G31" s="711" t="s">
        <v>31</v>
      </c>
      <c r="H31" s="712"/>
      <c r="I31" s="703"/>
      <c r="J31" s="704"/>
      <c r="K31" s="704"/>
      <c r="L31" s="705"/>
    </row>
    <row r="32" spans="1:12" ht="21.2" customHeight="1">
      <c r="A32" s="76" t="s">
        <v>0</v>
      </c>
      <c r="B32" s="77" t="s">
        <v>15</v>
      </c>
      <c r="C32" s="77" t="s">
        <v>2</v>
      </c>
      <c r="D32" s="78" t="s">
        <v>155</v>
      </c>
      <c r="E32" s="74"/>
      <c r="F32" s="78" t="s">
        <v>386</v>
      </c>
      <c r="G32" s="79" t="s">
        <v>22</v>
      </c>
      <c r="H32" s="80" t="s">
        <v>11</v>
      </c>
      <c r="I32" s="703"/>
      <c r="J32" s="704"/>
      <c r="K32" s="704"/>
      <c r="L32" s="705"/>
    </row>
    <row r="33" spans="1:12" ht="21.2" customHeight="1">
      <c r="A33" s="226"/>
      <c r="B33" s="8"/>
      <c r="C33" s="227" t="s">
        <v>72</v>
      </c>
      <c r="D33" s="216">
        <v>12613460</v>
      </c>
      <c r="E33" s="217" t="s">
        <v>19</v>
      </c>
      <c r="F33" s="216">
        <f>SUM(L33)</f>
        <v>12613460</v>
      </c>
      <c r="G33" s="216">
        <f>SUM(F33-D33)</f>
        <v>0</v>
      </c>
      <c r="H33" s="228">
        <f>SUM(G33/D33)</f>
        <v>0</v>
      </c>
      <c r="I33" s="229"/>
      <c r="J33" s="230"/>
      <c r="K33" s="231"/>
      <c r="L33" s="232">
        <f>SUM(L34:L38)</f>
        <v>12613460</v>
      </c>
    </row>
    <row r="34" spans="1:12" ht="21.2" customHeight="1">
      <c r="A34" s="233"/>
      <c r="B34" s="8"/>
      <c r="C34" s="234" t="s">
        <v>73</v>
      </c>
      <c r="D34" s="235"/>
      <c r="E34" s="219"/>
      <c r="F34" s="236"/>
      <c r="G34" s="236"/>
      <c r="H34" s="236"/>
      <c r="I34" s="237" t="s">
        <v>74</v>
      </c>
      <c r="J34" s="176" t="s">
        <v>184</v>
      </c>
      <c r="K34" s="177" t="s">
        <v>32</v>
      </c>
      <c r="L34" s="178">
        <v>5606200</v>
      </c>
    </row>
    <row r="35" spans="1:12" ht="21.2" customHeight="1">
      <c r="A35" s="233"/>
      <c r="B35" s="8"/>
      <c r="C35" s="238"/>
      <c r="D35" s="235"/>
      <c r="E35" s="221"/>
      <c r="F35" s="236"/>
      <c r="G35" s="236"/>
      <c r="H35" s="236"/>
      <c r="I35" s="237" t="s">
        <v>75</v>
      </c>
      <c r="J35" s="176" t="s">
        <v>185</v>
      </c>
      <c r="K35" s="177" t="s">
        <v>32</v>
      </c>
      <c r="L35" s="178">
        <v>4124650</v>
      </c>
    </row>
    <row r="36" spans="1:12" ht="21.2" customHeight="1">
      <c r="A36" s="233"/>
      <c r="B36" s="8"/>
      <c r="C36" s="238"/>
      <c r="D36" s="235"/>
      <c r="E36" s="221"/>
      <c r="F36" s="236"/>
      <c r="G36" s="236"/>
      <c r="H36" s="236"/>
      <c r="I36" s="237" t="s">
        <v>76</v>
      </c>
      <c r="J36" s="176" t="s">
        <v>186</v>
      </c>
      <c r="K36" s="177" t="s">
        <v>32</v>
      </c>
      <c r="L36" s="178">
        <v>269900</v>
      </c>
    </row>
    <row r="37" spans="1:12" ht="21.2" customHeight="1">
      <c r="A37" s="233"/>
      <c r="B37" s="8"/>
      <c r="C37" s="238"/>
      <c r="D37" s="235"/>
      <c r="E37" s="221"/>
      <c r="F37" s="236"/>
      <c r="G37" s="236"/>
      <c r="H37" s="236"/>
      <c r="I37" s="237" t="s">
        <v>77</v>
      </c>
      <c r="J37" s="176" t="s">
        <v>187</v>
      </c>
      <c r="K37" s="177" t="s">
        <v>32</v>
      </c>
      <c r="L37" s="178">
        <v>1535180</v>
      </c>
    </row>
    <row r="38" spans="1:12" ht="21.2" customHeight="1">
      <c r="A38" s="233"/>
      <c r="B38" s="7"/>
      <c r="C38" s="239"/>
      <c r="D38" s="240"/>
      <c r="E38" s="221"/>
      <c r="F38" s="241"/>
      <c r="G38" s="241"/>
      <c r="H38" s="241"/>
      <c r="I38" s="242" t="s">
        <v>78</v>
      </c>
      <c r="J38" s="243" t="s">
        <v>188</v>
      </c>
      <c r="K38" s="244" t="s">
        <v>32</v>
      </c>
      <c r="L38" s="245">
        <v>1077530</v>
      </c>
    </row>
    <row r="39" spans="1:12" ht="21.2" customHeight="1">
      <c r="A39" s="246"/>
      <c r="B39" s="247"/>
      <c r="C39" s="248" t="s">
        <v>79</v>
      </c>
      <c r="D39" s="249">
        <v>1056500</v>
      </c>
      <c r="E39" s="250" t="s">
        <v>20</v>
      </c>
      <c r="F39" s="251">
        <f>L39</f>
        <v>1011000</v>
      </c>
      <c r="G39" s="241">
        <f>SUM(F39-D39)</f>
        <v>-45500</v>
      </c>
      <c r="H39" s="252">
        <f>SUM(G39/D39)</f>
        <v>-4.3066729768102226E-2</v>
      </c>
      <c r="I39" s="229"/>
      <c r="J39" s="253"/>
      <c r="K39" s="244"/>
      <c r="L39" s="245">
        <f>SUM(L40:L42)</f>
        <v>1011000</v>
      </c>
    </row>
    <row r="40" spans="1:12" ht="21.2" customHeight="1">
      <c r="A40" s="246"/>
      <c r="B40" s="247"/>
      <c r="C40" s="254"/>
      <c r="D40" s="255"/>
      <c r="E40" s="256"/>
      <c r="F40" s="257"/>
      <c r="G40" s="258"/>
      <c r="H40" s="259"/>
      <c r="I40" s="237" t="s">
        <v>80</v>
      </c>
      <c r="J40" s="260" t="s">
        <v>369</v>
      </c>
      <c r="K40" s="261" t="s">
        <v>32</v>
      </c>
      <c r="L40" s="178">
        <v>308500</v>
      </c>
    </row>
    <row r="41" spans="1:12" ht="21.2" customHeight="1">
      <c r="A41" s="246"/>
      <c r="B41" s="247"/>
      <c r="C41" s="262"/>
      <c r="D41" s="263"/>
      <c r="E41" s="264"/>
      <c r="F41" s="220"/>
      <c r="G41" s="236"/>
      <c r="H41" s="265"/>
      <c r="I41" s="237" t="s">
        <v>81</v>
      </c>
      <c r="J41" s="266" t="s">
        <v>82</v>
      </c>
      <c r="K41" s="261" t="s">
        <v>32</v>
      </c>
      <c r="L41" s="178">
        <v>400000</v>
      </c>
    </row>
    <row r="42" spans="1:12" ht="21.2" customHeight="1">
      <c r="A42" s="246"/>
      <c r="B42" s="267"/>
      <c r="C42" s="267"/>
      <c r="D42" s="268"/>
      <c r="E42" s="269"/>
      <c r="F42" s="270"/>
      <c r="G42" s="241"/>
      <c r="H42" s="271"/>
      <c r="I42" s="242" t="s">
        <v>83</v>
      </c>
      <c r="J42" s="272" t="s">
        <v>189</v>
      </c>
      <c r="K42" s="273" t="s">
        <v>32</v>
      </c>
      <c r="L42" s="245">
        <v>302500</v>
      </c>
    </row>
    <row r="43" spans="1:12" ht="21.2" customHeight="1">
      <c r="A43" s="274"/>
      <c r="B43" s="227" t="s">
        <v>84</v>
      </c>
      <c r="C43" s="227" t="s">
        <v>36</v>
      </c>
      <c r="D43" s="216">
        <v>3799040</v>
      </c>
      <c r="E43" s="275"/>
      <c r="F43" s="276">
        <f>SUM(L43)</f>
        <v>3799040</v>
      </c>
      <c r="G43" s="277">
        <f>SUM(F43-D43)</f>
        <v>0</v>
      </c>
      <c r="H43" s="228">
        <f>SUM(G43/D43)</f>
        <v>0</v>
      </c>
      <c r="I43" s="278"/>
      <c r="J43" s="230"/>
      <c r="K43" s="231"/>
      <c r="L43" s="232">
        <f>SUM(L44:L47)</f>
        <v>3799040</v>
      </c>
    </row>
    <row r="44" spans="1:12" ht="21.2" customHeight="1">
      <c r="A44" s="274"/>
      <c r="B44" s="279"/>
      <c r="C44" s="227" t="s">
        <v>85</v>
      </c>
      <c r="D44" s="216">
        <v>739040</v>
      </c>
      <c r="E44" s="275" t="s">
        <v>86</v>
      </c>
      <c r="F44" s="216">
        <f>L44</f>
        <v>739040</v>
      </c>
      <c r="G44" s="277">
        <f>SUM(F44-D44)</f>
        <v>0</v>
      </c>
      <c r="H44" s="228">
        <f>SUM(G44/D44)</f>
        <v>0</v>
      </c>
      <c r="I44" s="280" t="s">
        <v>87</v>
      </c>
      <c r="J44" s="230" t="s">
        <v>192</v>
      </c>
      <c r="K44" s="273" t="s">
        <v>32</v>
      </c>
      <c r="L44" s="232">
        <v>739040</v>
      </c>
    </row>
    <row r="45" spans="1:12" ht="21.2" customHeight="1">
      <c r="A45" s="274"/>
      <c r="B45" s="281"/>
      <c r="C45" s="227" t="s">
        <v>88</v>
      </c>
      <c r="D45" s="216">
        <v>3000000</v>
      </c>
      <c r="E45" s="275"/>
      <c r="F45" s="270">
        <v>3000000</v>
      </c>
      <c r="G45" s="277">
        <f>SUM(F45-D45)</f>
        <v>0</v>
      </c>
      <c r="H45" s="228">
        <f>SUM(G45/D45)</f>
        <v>0</v>
      </c>
      <c r="I45" s="282" t="s">
        <v>88</v>
      </c>
      <c r="J45" s="283" t="s">
        <v>89</v>
      </c>
      <c r="K45" s="284" t="s">
        <v>32</v>
      </c>
      <c r="L45" s="285">
        <v>1800000</v>
      </c>
    </row>
    <row r="46" spans="1:12" ht="21.2" customHeight="1">
      <c r="A46" s="274"/>
      <c r="B46" s="281"/>
      <c r="C46" s="227"/>
      <c r="D46" s="218"/>
      <c r="E46" s="264"/>
      <c r="F46" s="220"/>
      <c r="G46" s="241"/>
      <c r="H46" s="277"/>
      <c r="I46" s="242"/>
      <c r="J46" s="253" t="s">
        <v>90</v>
      </c>
      <c r="K46" s="273" t="s">
        <v>32</v>
      </c>
      <c r="L46" s="245">
        <v>1200000</v>
      </c>
    </row>
    <row r="47" spans="1:12" ht="21.2" customHeight="1">
      <c r="A47" s="274"/>
      <c r="B47" s="286"/>
      <c r="C47" s="227" t="s">
        <v>91</v>
      </c>
      <c r="D47" s="216">
        <v>60000</v>
      </c>
      <c r="E47" s="275" t="s">
        <v>92</v>
      </c>
      <c r="F47" s="276">
        <f>L47</f>
        <v>60000</v>
      </c>
      <c r="G47" s="277">
        <f>SUM(F47-D47)</f>
        <v>0</v>
      </c>
      <c r="H47" s="228">
        <f>SUM(G47/D47)</f>
        <v>0</v>
      </c>
      <c r="I47" s="229" t="s">
        <v>371</v>
      </c>
      <c r="J47" s="230" t="s">
        <v>370</v>
      </c>
      <c r="K47" s="273" t="s">
        <v>32</v>
      </c>
      <c r="L47" s="232">
        <v>60000</v>
      </c>
    </row>
    <row r="48" spans="1:12" ht="21.2" customHeight="1">
      <c r="A48" s="274"/>
      <c r="B48" s="227" t="s">
        <v>6</v>
      </c>
      <c r="C48" s="227" t="s">
        <v>242</v>
      </c>
      <c r="D48" s="218">
        <f>SUM(D49+D57+D64+D67+D74)</f>
        <v>20800100</v>
      </c>
      <c r="E48" s="264"/>
      <c r="F48" s="220">
        <f>SUM(F49+F57+F64+F67+F74)</f>
        <v>20849565</v>
      </c>
      <c r="G48" s="277">
        <f>SUM(F48-D48)</f>
        <v>49465</v>
      </c>
      <c r="H48" s="228">
        <f>SUM(G48/D48)</f>
        <v>2.3781135667616982E-3</v>
      </c>
      <c r="I48" s="278"/>
      <c r="J48" s="230"/>
      <c r="K48" s="231"/>
      <c r="L48" s="287"/>
    </row>
    <row r="49" spans="1:13" ht="21.2" customHeight="1">
      <c r="A49" s="274"/>
      <c r="B49" s="279"/>
      <c r="C49" s="227" t="s">
        <v>14</v>
      </c>
      <c r="D49" s="216">
        <v>1142148</v>
      </c>
      <c r="E49" s="275" t="s">
        <v>21</v>
      </c>
      <c r="F49" s="288">
        <f>L49</f>
        <v>1302748</v>
      </c>
      <c r="G49" s="277">
        <f>SUM(F49-D49)</f>
        <v>160600</v>
      </c>
      <c r="H49" s="228">
        <f>SUM(G49/D49)</f>
        <v>0.14061224990106361</v>
      </c>
      <c r="I49" s="289"/>
      <c r="J49" s="176"/>
      <c r="K49" s="177"/>
      <c r="L49" s="178">
        <f>SUM(L50:L51)</f>
        <v>1302748</v>
      </c>
    </row>
    <row r="50" spans="1:13" ht="21.2" customHeight="1">
      <c r="A50" s="274"/>
      <c r="B50" s="281"/>
      <c r="C50" s="234"/>
      <c r="D50" s="218"/>
      <c r="E50" s="250"/>
      <c r="F50" s="220"/>
      <c r="G50" s="236"/>
      <c r="H50" s="258"/>
      <c r="I50" s="289" t="s">
        <v>243</v>
      </c>
      <c r="J50" s="472" t="s">
        <v>470</v>
      </c>
      <c r="K50" s="284" t="s">
        <v>244</v>
      </c>
      <c r="L50" s="285">
        <v>1178348</v>
      </c>
    </row>
    <row r="51" spans="1:13" ht="21.2" customHeight="1" thickBot="1">
      <c r="A51" s="290"/>
      <c r="B51" s="291"/>
      <c r="C51" s="292"/>
      <c r="D51" s="224"/>
      <c r="E51" s="293"/>
      <c r="F51" s="294"/>
      <c r="G51" s="295"/>
      <c r="H51" s="295"/>
      <c r="I51" s="296" t="s">
        <v>245</v>
      </c>
      <c r="J51" s="297" t="s">
        <v>487</v>
      </c>
      <c r="K51" s="298" t="s">
        <v>244</v>
      </c>
      <c r="L51" s="299">
        <v>124400</v>
      </c>
    </row>
    <row r="52" spans="1:13" ht="24" customHeight="1">
      <c r="A52" s="677" t="s">
        <v>483</v>
      </c>
      <c r="B52" s="694"/>
      <c r="C52" s="694"/>
      <c r="D52" s="694"/>
      <c r="E52" s="694"/>
      <c r="F52" s="694"/>
      <c r="G52" s="694"/>
      <c r="H52" s="694"/>
      <c r="I52" s="695"/>
      <c r="J52" s="696"/>
      <c r="K52" s="696"/>
      <c r="L52" s="696"/>
    </row>
    <row r="53" spans="1:13" ht="14.25" customHeight="1" thickBot="1">
      <c r="A53" s="300" t="s">
        <v>246</v>
      </c>
      <c r="B53" s="300"/>
      <c r="C53" s="301"/>
      <c r="D53" s="220"/>
      <c r="E53" s="302"/>
      <c r="F53" s="303"/>
      <c r="G53" s="303"/>
      <c r="H53" s="302"/>
      <c r="I53" s="300"/>
      <c r="J53" s="266"/>
      <c r="K53" s="261"/>
      <c r="L53" s="220" t="s">
        <v>247</v>
      </c>
    </row>
    <row r="54" spans="1:13" ht="15" customHeight="1">
      <c r="A54" s="713" t="s">
        <v>248</v>
      </c>
      <c r="B54" s="714"/>
      <c r="C54" s="714"/>
      <c r="D54" s="714"/>
      <c r="E54" s="714"/>
      <c r="F54" s="714"/>
      <c r="G54" s="714"/>
      <c r="H54" s="715"/>
      <c r="I54" s="716" t="s">
        <v>249</v>
      </c>
      <c r="J54" s="717"/>
      <c r="K54" s="717"/>
      <c r="L54" s="718"/>
    </row>
    <row r="55" spans="1:13" ht="15" customHeight="1">
      <c r="A55" s="721" t="s">
        <v>10</v>
      </c>
      <c r="B55" s="722"/>
      <c r="C55" s="722"/>
      <c r="D55" s="75" t="s">
        <v>183</v>
      </c>
      <c r="E55" s="74" t="s">
        <v>25</v>
      </c>
      <c r="F55" s="75" t="s">
        <v>367</v>
      </c>
      <c r="G55" s="723" t="s">
        <v>251</v>
      </c>
      <c r="H55" s="724"/>
      <c r="I55" s="719"/>
      <c r="J55" s="719"/>
      <c r="K55" s="719"/>
      <c r="L55" s="720"/>
    </row>
    <row r="56" spans="1:13" ht="15" customHeight="1">
      <c r="A56" s="304" t="s">
        <v>0</v>
      </c>
      <c r="B56" s="305" t="s">
        <v>15</v>
      </c>
      <c r="C56" s="305" t="s">
        <v>2</v>
      </c>
      <c r="D56" s="78" t="s">
        <v>155</v>
      </c>
      <c r="E56" s="74"/>
      <c r="F56" s="78" t="s">
        <v>386</v>
      </c>
      <c r="G56" s="306" t="s">
        <v>22</v>
      </c>
      <c r="H56" s="307" t="s">
        <v>11</v>
      </c>
      <c r="I56" s="719"/>
      <c r="J56" s="719"/>
      <c r="K56" s="719"/>
      <c r="L56" s="720"/>
    </row>
    <row r="57" spans="1:13" ht="15" customHeight="1">
      <c r="A57" s="274"/>
      <c r="B57" s="281"/>
      <c r="C57" s="227" t="s">
        <v>252</v>
      </c>
      <c r="D57" s="216">
        <v>10179268</v>
      </c>
      <c r="E57" s="308" t="s">
        <v>253</v>
      </c>
      <c r="F57" s="216">
        <f>SUM(L57)</f>
        <v>10263897</v>
      </c>
      <c r="G57" s="277">
        <f>SUM(F57-D57)</f>
        <v>84629</v>
      </c>
      <c r="H57" s="228">
        <f>SUM(G57/D57)</f>
        <v>8.3138591104979266E-3</v>
      </c>
      <c r="I57" s="280"/>
      <c r="J57" s="230"/>
      <c r="K57" s="231"/>
      <c r="L57" s="232">
        <f>SUM(L58:L63)</f>
        <v>10263897</v>
      </c>
      <c r="M57" s="135"/>
    </row>
    <row r="58" spans="1:13" ht="15" customHeight="1">
      <c r="A58" s="274"/>
      <c r="B58" s="281"/>
      <c r="C58" s="234"/>
      <c r="D58" s="309"/>
      <c r="E58" s="308"/>
      <c r="F58" s="309"/>
      <c r="G58" s="309"/>
      <c r="H58" s="309"/>
      <c r="I58" s="237" t="s">
        <v>254</v>
      </c>
      <c r="J58" s="176" t="s">
        <v>372</v>
      </c>
      <c r="K58" s="177" t="s">
        <v>255</v>
      </c>
      <c r="L58" s="178">
        <v>2497897</v>
      </c>
      <c r="M58" s="135"/>
    </row>
    <row r="59" spans="1:13" ht="15" customHeight="1">
      <c r="A59" s="274"/>
      <c r="B59" s="281"/>
      <c r="C59" s="238"/>
      <c r="D59" s="218"/>
      <c r="E59" s="308"/>
      <c r="F59" s="218"/>
      <c r="G59" s="218"/>
      <c r="H59" s="218"/>
      <c r="I59" s="237" t="s">
        <v>256</v>
      </c>
      <c r="J59" s="176" t="s">
        <v>257</v>
      </c>
      <c r="K59" s="177" t="s">
        <v>255</v>
      </c>
      <c r="L59" s="178">
        <v>3600000</v>
      </c>
      <c r="M59" s="135"/>
    </row>
    <row r="60" spans="1:13" ht="15" customHeight="1">
      <c r="A60" s="274"/>
      <c r="B60" s="281"/>
      <c r="C60" s="238"/>
      <c r="D60" s="218"/>
      <c r="E60" s="308"/>
      <c r="F60" s="218"/>
      <c r="G60" s="218"/>
      <c r="H60" s="218"/>
      <c r="I60" s="310" t="s">
        <v>258</v>
      </c>
      <c r="J60" s="176" t="s">
        <v>488</v>
      </c>
      <c r="K60" s="177" t="s">
        <v>284</v>
      </c>
      <c r="L60" s="178">
        <v>352000</v>
      </c>
      <c r="M60" s="135"/>
    </row>
    <row r="61" spans="1:13" ht="15" customHeight="1">
      <c r="A61" s="274"/>
      <c r="B61" s="281"/>
      <c r="C61" s="238"/>
      <c r="D61" s="218"/>
      <c r="E61" s="308"/>
      <c r="F61" s="218"/>
      <c r="G61" s="218"/>
      <c r="H61" s="218"/>
      <c r="I61" s="310" t="s">
        <v>259</v>
      </c>
      <c r="J61" s="176" t="s">
        <v>260</v>
      </c>
      <c r="K61" s="177" t="s">
        <v>255</v>
      </c>
      <c r="L61" s="178">
        <v>1584000</v>
      </c>
      <c r="M61" s="135"/>
    </row>
    <row r="62" spans="1:13" ht="15" customHeight="1">
      <c r="A62" s="274"/>
      <c r="B62" s="281"/>
      <c r="C62" s="238"/>
      <c r="D62" s="218"/>
      <c r="E62" s="311"/>
      <c r="F62" s="218"/>
      <c r="G62" s="218"/>
      <c r="H62" s="218"/>
      <c r="I62" s="312" t="s">
        <v>261</v>
      </c>
      <c r="J62" s="176" t="s">
        <v>262</v>
      </c>
      <c r="K62" s="177" t="s">
        <v>255</v>
      </c>
      <c r="L62" s="178">
        <v>550000</v>
      </c>
      <c r="M62" s="135"/>
    </row>
    <row r="63" spans="1:13" ht="15" customHeight="1">
      <c r="A63" s="274"/>
      <c r="B63" s="281"/>
      <c r="C63" s="239"/>
      <c r="D63" s="249"/>
      <c r="E63" s="250"/>
      <c r="F63" s="249"/>
      <c r="G63" s="249"/>
      <c r="H63" s="249"/>
      <c r="I63" s="313" t="s">
        <v>263</v>
      </c>
      <c r="J63" s="253" t="s">
        <v>264</v>
      </c>
      <c r="K63" s="244" t="s">
        <v>284</v>
      </c>
      <c r="L63" s="245">
        <v>1680000</v>
      </c>
      <c r="M63" s="135"/>
    </row>
    <row r="64" spans="1:13" ht="15" customHeight="1">
      <c r="A64" s="274"/>
      <c r="B64" s="281"/>
      <c r="C64" s="239" t="s">
        <v>265</v>
      </c>
      <c r="D64" s="249">
        <v>1370560</v>
      </c>
      <c r="E64" s="314"/>
      <c r="F64" s="249">
        <f>SUM(L64)</f>
        <v>1341990</v>
      </c>
      <c r="G64" s="249">
        <f>SUM(F64-D64)</f>
        <v>-28570</v>
      </c>
      <c r="H64" s="252">
        <f>SUM(G64/D64)</f>
        <v>-2.0845493812748073E-2</v>
      </c>
      <c r="I64" s="229"/>
      <c r="J64" s="176"/>
      <c r="K64" s="177"/>
      <c r="L64" s="178">
        <f>SUM(L65:L66)</f>
        <v>1341990</v>
      </c>
      <c r="M64" s="135"/>
    </row>
    <row r="65" spans="1:15" ht="15" customHeight="1">
      <c r="A65" s="274"/>
      <c r="B65" s="281"/>
      <c r="C65" s="234"/>
      <c r="D65" s="309"/>
      <c r="E65" s="308"/>
      <c r="F65" s="220"/>
      <c r="G65" s="258"/>
      <c r="H65" s="258"/>
      <c r="I65" s="282" t="s">
        <v>266</v>
      </c>
      <c r="J65" s="283" t="s">
        <v>373</v>
      </c>
      <c r="K65" s="207" t="s">
        <v>255</v>
      </c>
      <c r="L65" s="285">
        <v>1259300</v>
      </c>
      <c r="M65" s="135"/>
    </row>
    <row r="66" spans="1:15" ht="15" customHeight="1">
      <c r="A66" s="274"/>
      <c r="B66" s="281"/>
      <c r="C66" s="238"/>
      <c r="D66" s="218"/>
      <c r="E66" s="308"/>
      <c r="F66" s="220"/>
      <c r="G66" s="236"/>
      <c r="H66" s="236"/>
      <c r="I66" s="237" t="s">
        <v>267</v>
      </c>
      <c r="J66" s="315" t="s">
        <v>489</v>
      </c>
      <c r="K66" s="244" t="s">
        <v>255</v>
      </c>
      <c r="L66" s="245">
        <v>82690</v>
      </c>
      <c r="M66" s="135"/>
    </row>
    <row r="67" spans="1:15" ht="15" customHeight="1">
      <c r="A67" s="274"/>
      <c r="B67" s="281"/>
      <c r="C67" s="227" t="s">
        <v>268</v>
      </c>
      <c r="D67" s="216">
        <v>6796010</v>
      </c>
      <c r="E67" s="308" t="s">
        <v>269</v>
      </c>
      <c r="F67" s="216">
        <f>SUM(L67)</f>
        <v>6673430</v>
      </c>
      <c r="G67" s="216">
        <f>SUM(F67-D67)</f>
        <v>-122580</v>
      </c>
      <c r="H67" s="228">
        <f>SUM(G67/D67)</f>
        <v>-1.8037054094976315E-2</v>
      </c>
      <c r="I67" s="229"/>
      <c r="J67" s="176"/>
      <c r="K67" s="244"/>
      <c r="L67" s="178">
        <f>SUM(L68:L73)</f>
        <v>6673430</v>
      </c>
      <c r="M67" s="135"/>
      <c r="O67" s="215"/>
    </row>
    <row r="68" spans="1:15" ht="15" customHeight="1">
      <c r="A68" s="274"/>
      <c r="B68" s="281"/>
      <c r="C68" s="234"/>
      <c r="D68" s="309"/>
      <c r="E68" s="308"/>
      <c r="F68" s="220"/>
      <c r="G68" s="258"/>
      <c r="H68" s="258"/>
      <c r="I68" s="282" t="s">
        <v>270</v>
      </c>
      <c r="J68" s="316" t="s">
        <v>491</v>
      </c>
      <c r="K68" s="177" t="s">
        <v>255</v>
      </c>
      <c r="L68" s="285">
        <v>2088620</v>
      </c>
      <c r="M68" s="135"/>
    </row>
    <row r="69" spans="1:15" ht="15" customHeight="1">
      <c r="A69" s="274"/>
      <c r="B69" s="281"/>
      <c r="C69" s="238"/>
      <c r="D69" s="218"/>
      <c r="E69" s="308"/>
      <c r="F69" s="220"/>
      <c r="G69" s="236"/>
      <c r="H69" s="236"/>
      <c r="I69" s="237" t="s">
        <v>374</v>
      </c>
      <c r="J69" s="204" t="s">
        <v>490</v>
      </c>
      <c r="K69" s="177" t="s">
        <v>255</v>
      </c>
      <c r="L69" s="178">
        <v>62500</v>
      </c>
      <c r="M69" s="135"/>
    </row>
    <row r="70" spans="1:15" ht="15" customHeight="1">
      <c r="A70" s="274"/>
      <c r="B70" s="281"/>
      <c r="C70" s="238"/>
      <c r="D70" s="218"/>
      <c r="E70" s="308"/>
      <c r="F70" s="220"/>
      <c r="G70" s="236"/>
      <c r="H70" s="236"/>
      <c r="I70" s="237" t="s">
        <v>271</v>
      </c>
      <c r="J70" s="204" t="s">
        <v>272</v>
      </c>
      <c r="K70" s="177" t="s">
        <v>255</v>
      </c>
      <c r="L70" s="365">
        <v>2040000</v>
      </c>
      <c r="M70" s="135"/>
    </row>
    <row r="71" spans="1:15" ht="15" customHeight="1">
      <c r="A71" s="274"/>
      <c r="B71" s="281"/>
      <c r="C71" s="238"/>
      <c r="D71" s="218"/>
      <c r="E71" s="308"/>
      <c r="F71" s="220"/>
      <c r="G71" s="236"/>
      <c r="H71" s="236"/>
      <c r="I71" s="237" t="s">
        <v>273</v>
      </c>
      <c r="J71" s="204" t="s">
        <v>274</v>
      </c>
      <c r="K71" s="177" t="s">
        <v>255</v>
      </c>
      <c r="L71" s="365">
        <v>960000</v>
      </c>
      <c r="M71" s="135"/>
    </row>
    <row r="72" spans="1:15" ht="15" customHeight="1">
      <c r="A72" s="274"/>
      <c r="B72" s="281"/>
      <c r="C72" s="238"/>
      <c r="D72" s="218"/>
      <c r="E72" s="256"/>
      <c r="F72" s="220"/>
      <c r="G72" s="236"/>
      <c r="H72" s="236"/>
      <c r="I72" s="237" t="s">
        <v>275</v>
      </c>
      <c r="J72" s="204" t="s">
        <v>492</v>
      </c>
      <c r="K72" s="177" t="s">
        <v>255</v>
      </c>
      <c r="L72" s="365">
        <v>1327460</v>
      </c>
      <c r="M72" s="135"/>
    </row>
    <row r="73" spans="1:15" ht="15" customHeight="1">
      <c r="A73" s="274"/>
      <c r="B73" s="281"/>
      <c r="C73" s="239"/>
      <c r="D73" s="249"/>
      <c r="E73" s="314"/>
      <c r="F73" s="220"/>
      <c r="G73" s="241"/>
      <c r="H73" s="241"/>
      <c r="I73" s="242" t="s">
        <v>276</v>
      </c>
      <c r="J73" s="315" t="s">
        <v>493</v>
      </c>
      <c r="K73" s="177" t="s">
        <v>255</v>
      </c>
      <c r="L73" s="468">
        <v>194850</v>
      </c>
      <c r="M73" s="135"/>
    </row>
    <row r="74" spans="1:15" ht="15" customHeight="1">
      <c r="A74" s="274"/>
      <c r="B74" s="281"/>
      <c r="C74" s="227" t="s">
        <v>277</v>
      </c>
      <c r="D74" s="216">
        <v>1312114</v>
      </c>
      <c r="E74" s="308"/>
      <c r="F74" s="216">
        <f>SUM(L74)</f>
        <v>1267500</v>
      </c>
      <c r="G74" s="216">
        <f>SUM(F74-D74)</f>
        <v>-44614</v>
      </c>
      <c r="H74" s="228">
        <f>SUM(G74/D74)</f>
        <v>-3.4001618761784418E-2</v>
      </c>
      <c r="I74" s="229"/>
      <c r="J74" s="176"/>
      <c r="K74" s="231"/>
      <c r="L74" s="317">
        <f>SUM(L75:L76)</f>
        <v>1267500</v>
      </c>
      <c r="M74" s="135"/>
    </row>
    <row r="75" spans="1:15" ht="15" customHeight="1">
      <c r="A75" s="274"/>
      <c r="B75" s="281"/>
      <c r="C75" s="234"/>
      <c r="D75" s="309"/>
      <c r="E75" s="308"/>
      <c r="F75" s="318"/>
      <c r="G75" s="258"/>
      <c r="H75" s="258"/>
      <c r="I75" s="282" t="s">
        <v>278</v>
      </c>
      <c r="J75" s="316" t="s">
        <v>375</v>
      </c>
      <c r="K75" s="177" t="s">
        <v>255</v>
      </c>
      <c r="L75" s="285">
        <v>870000</v>
      </c>
      <c r="M75" s="135"/>
    </row>
    <row r="76" spans="1:15" ht="15" customHeight="1">
      <c r="A76" s="274"/>
      <c r="B76" s="281"/>
      <c r="C76" s="238"/>
      <c r="D76" s="249"/>
      <c r="E76" s="308"/>
      <c r="F76" s="318"/>
      <c r="G76" s="241"/>
      <c r="H76" s="241"/>
      <c r="I76" s="242" t="s">
        <v>279</v>
      </c>
      <c r="J76" s="315" t="s">
        <v>494</v>
      </c>
      <c r="K76" s="177" t="s">
        <v>255</v>
      </c>
      <c r="L76" s="245">
        <v>397500</v>
      </c>
      <c r="M76" s="135"/>
    </row>
    <row r="77" spans="1:15" ht="15" customHeight="1">
      <c r="A77" s="725" t="s">
        <v>280</v>
      </c>
      <c r="B77" s="234"/>
      <c r="C77" s="234" t="s">
        <v>281</v>
      </c>
      <c r="D77" s="309">
        <v>15485000</v>
      </c>
      <c r="E77" s="256"/>
      <c r="F77" s="309">
        <f>SUM(L77)</f>
        <v>15485000</v>
      </c>
      <c r="G77" s="258">
        <f>SUM(F77-D77)</f>
        <v>0</v>
      </c>
      <c r="H77" s="319">
        <f>SUM(G77/D77)</f>
        <v>0</v>
      </c>
      <c r="I77" s="289"/>
      <c r="J77" s="316"/>
      <c r="K77" s="207"/>
      <c r="L77" s="285">
        <f>SUM(L82+L78)</f>
        <v>15485000</v>
      </c>
    </row>
    <row r="78" spans="1:15" ht="15" customHeight="1">
      <c r="A78" s="726"/>
      <c r="B78" s="227" t="s">
        <v>282</v>
      </c>
      <c r="C78" s="320" t="s">
        <v>282</v>
      </c>
      <c r="D78" s="288">
        <v>10148000</v>
      </c>
      <c r="E78" s="321"/>
      <c r="F78" s="216">
        <f>SUM(L78)</f>
        <v>10148000</v>
      </c>
      <c r="G78" s="288">
        <f>SUM(F78-D78)</f>
        <v>0</v>
      </c>
      <c r="H78" s="228">
        <f>SUM(G78/D78)</f>
        <v>0</v>
      </c>
      <c r="I78" s="229"/>
      <c r="J78" s="230"/>
      <c r="K78" s="231"/>
      <c r="L78" s="232">
        <f>SUM(L79:L81)</f>
        <v>10148000</v>
      </c>
    </row>
    <row r="79" spans="1:15" ht="15" customHeight="1">
      <c r="A79" s="322"/>
      <c r="B79" s="238"/>
      <c r="C79" s="323"/>
      <c r="D79" s="324"/>
      <c r="E79" s="325"/>
      <c r="F79" s="309"/>
      <c r="G79" s="324"/>
      <c r="H79" s="319"/>
      <c r="I79" s="289" t="s">
        <v>283</v>
      </c>
      <c r="J79" s="283" t="s">
        <v>496</v>
      </c>
      <c r="K79" s="207" t="s">
        <v>284</v>
      </c>
      <c r="L79" s="285">
        <v>5148000</v>
      </c>
    </row>
    <row r="80" spans="1:15" s="214" customFormat="1" ht="15" customHeight="1">
      <c r="A80" s="322"/>
      <c r="B80" s="238"/>
      <c r="C80" s="326"/>
      <c r="D80" s="220"/>
      <c r="E80" s="327"/>
      <c r="F80" s="218"/>
      <c r="G80" s="220"/>
      <c r="H80" s="328"/>
      <c r="I80" s="329" t="s">
        <v>285</v>
      </c>
      <c r="J80" s="176" t="s">
        <v>495</v>
      </c>
      <c r="K80" s="177" t="s">
        <v>284</v>
      </c>
      <c r="L80" s="178">
        <v>5000000</v>
      </c>
      <c r="N80" s="463"/>
    </row>
    <row r="81" spans="1:14" ht="15" customHeight="1">
      <c r="A81" s="322"/>
      <c r="B81" s="238"/>
      <c r="C81" s="330"/>
      <c r="D81" s="270"/>
      <c r="E81" s="331"/>
      <c r="F81" s="249"/>
      <c r="G81" s="270"/>
      <c r="H81" s="252"/>
      <c r="I81" s="332"/>
      <c r="J81" s="253"/>
      <c r="K81" s="244"/>
      <c r="L81" s="245"/>
    </row>
    <row r="82" spans="1:14" ht="15" customHeight="1">
      <c r="A82" s="333"/>
      <c r="B82" s="238"/>
      <c r="C82" s="334" t="s">
        <v>286</v>
      </c>
      <c r="D82" s="288">
        <v>5337000</v>
      </c>
      <c r="E82" s="321"/>
      <c r="F82" s="216">
        <f>SUM(L82)</f>
        <v>5337000</v>
      </c>
      <c r="G82" s="288">
        <f>SUM(F82-D82)</f>
        <v>0</v>
      </c>
      <c r="H82" s="228">
        <f>SUM(G82/D82)</f>
        <v>0</v>
      </c>
      <c r="I82" s="335"/>
      <c r="J82" s="230"/>
      <c r="K82" s="231"/>
      <c r="L82" s="232">
        <f>SUM(L83:L86)</f>
        <v>5337000</v>
      </c>
    </row>
    <row r="83" spans="1:14" ht="15" customHeight="1">
      <c r="A83" s="274"/>
      <c r="B83" s="336"/>
      <c r="C83" s="238"/>
      <c r="D83" s="337"/>
      <c r="E83" s="338"/>
      <c r="F83" s="339"/>
      <c r="G83" s="340"/>
      <c r="H83" s="338"/>
      <c r="I83" s="237" t="s">
        <v>376</v>
      </c>
      <c r="J83" s="176" t="s">
        <v>497</v>
      </c>
      <c r="K83" s="177" t="s">
        <v>255</v>
      </c>
      <c r="L83" s="178">
        <v>2475000</v>
      </c>
    </row>
    <row r="84" spans="1:14" s="214" customFormat="1" ht="15" customHeight="1">
      <c r="A84" s="274"/>
      <c r="B84" s="336"/>
      <c r="C84" s="238"/>
      <c r="D84" s="218"/>
      <c r="E84" s="327"/>
      <c r="F84" s="236"/>
      <c r="G84" s="218"/>
      <c r="H84" s="341"/>
      <c r="I84" s="237" t="s">
        <v>287</v>
      </c>
      <c r="J84" s="176" t="s">
        <v>498</v>
      </c>
      <c r="K84" s="177" t="s">
        <v>32</v>
      </c>
      <c r="L84" s="178">
        <v>1331000</v>
      </c>
      <c r="N84" s="463"/>
    </row>
    <row r="85" spans="1:14" ht="15" customHeight="1">
      <c r="A85" s="274"/>
      <c r="B85" s="336"/>
      <c r="C85" s="238"/>
      <c r="D85" s="218"/>
      <c r="E85" s="327"/>
      <c r="F85" s="236"/>
      <c r="G85" s="218"/>
      <c r="H85" s="341"/>
      <c r="I85" s="237" t="s">
        <v>499</v>
      </c>
      <c r="J85" s="176" t="s">
        <v>511</v>
      </c>
      <c r="K85" s="177" t="s">
        <v>255</v>
      </c>
      <c r="L85" s="178">
        <v>1298000</v>
      </c>
    </row>
    <row r="86" spans="1:14" ht="15" customHeight="1" thickBot="1">
      <c r="A86" s="290"/>
      <c r="B86" s="342"/>
      <c r="C86" s="292"/>
      <c r="D86" s="224"/>
      <c r="E86" s="343"/>
      <c r="F86" s="295"/>
      <c r="G86" s="224"/>
      <c r="H86" s="344"/>
      <c r="I86" s="345" t="s">
        <v>377</v>
      </c>
      <c r="J86" s="297" t="s">
        <v>512</v>
      </c>
      <c r="K86" s="346" t="s">
        <v>255</v>
      </c>
      <c r="L86" s="299">
        <v>233000</v>
      </c>
    </row>
    <row r="87" spans="1:14" ht="24" customHeight="1">
      <c r="A87" s="677" t="s">
        <v>483</v>
      </c>
      <c r="B87" s="694"/>
      <c r="C87" s="694"/>
      <c r="D87" s="694"/>
      <c r="E87" s="694"/>
      <c r="F87" s="694"/>
      <c r="G87" s="694"/>
      <c r="H87" s="694"/>
      <c r="I87" s="695"/>
      <c r="J87" s="696"/>
      <c r="K87" s="696"/>
      <c r="L87" s="696"/>
    </row>
    <row r="88" spans="1:14" ht="19.5" customHeight="1" thickBot="1">
      <c r="A88" s="300" t="s">
        <v>288</v>
      </c>
      <c r="B88" s="300"/>
      <c r="C88" s="301"/>
      <c r="D88" s="220"/>
      <c r="E88" s="302"/>
      <c r="F88" s="303"/>
      <c r="G88" s="303"/>
      <c r="H88" s="302"/>
      <c r="I88" s="300"/>
      <c r="J88" s="266"/>
      <c r="K88" s="261"/>
      <c r="L88" s="220" t="s">
        <v>289</v>
      </c>
    </row>
    <row r="89" spans="1:14" ht="18" customHeight="1">
      <c r="A89" s="713" t="s">
        <v>290</v>
      </c>
      <c r="B89" s="714"/>
      <c r="C89" s="714"/>
      <c r="D89" s="714"/>
      <c r="E89" s="714"/>
      <c r="F89" s="714"/>
      <c r="G89" s="714"/>
      <c r="H89" s="715"/>
      <c r="I89" s="716" t="s">
        <v>250</v>
      </c>
      <c r="J89" s="717"/>
      <c r="K89" s="717"/>
      <c r="L89" s="718"/>
    </row>
    <row r="90" spans="1:14" ht="13.5" customHeight="1">
      <c r="A90" s="721" t="s">
        <v>10</v>
      </c>
      <c r="B90" s="722"/>
      <c r="C90" s="722"/>
      <c r="D90" s="75" t="s">
        <v>183</v>
      </c>
      <c r="E90" s="74" t="s">
        <v>25</v>
      </c>
      <c r="F90" s="75" t="s">
        <v>367</v>
      </c>
      <c r="G90" s="723" t="s">
        <v>251</v>
      </c>
      <c r="H90" s="724"/>
      <c r="I90" s="719"/>
      <c r="J90" s="719"/>
      <c r="K90" s="719"/>
      <c r="L90" s="720"/>
    </row>
    <row r="91" spans="1:14" ht="14.25" customHeight="1">
      <c r="A91" s="304" t="s">
        <v>0</v>
      </c>
      <c r="B91" s="305" t="s">
        <v>15</v>
      </c>
      <c r="C91" s="305" t="s">
        <v>2</v>
      </c>
      <c r="D91" s="78" t="s">
        <v>155</v>
      </c>
      <c r="E91" s="74"/>
      <c r="F91" s="78" t="s">
        <v>386</v>
      </c>
      <c r="G91" s="306" t="s">
        <v>22</v>
      </c>
      <c r="H91" s="307" t="s">
        <v>11</v>
      </c>
      <c r="I91" s="719"/>
      <c r="J91" s="719"/>
      <c r="K91" s="719"/>
      <c r="L91" s="720"/>
    </row>
    <row r="92" spans="1:14" ht="15" customHeight="1">
      <c r="A92" s="347" t="s">
        <v>7</v>
      </c>
      <c r="B92" s="227"/>
      <c r="C92" s="227" t="s">
        <v>291</v>
      </c>
      <c r="D92" s="277">
        <f>SUM(D93+D165+D229)</f>
        <v>890891376</v>
      </c>
      <c r="E92" s="277" t="e">
        <f>SUM(E93+E165+E229)</f>
        <v>#VALUE!</v>
      </c>
      <c r="F92" s="277">
        <f>SUM(F93+F165+F229)</f>
        <v>899740175</v>
      </c>
      <c r="G92" s="277">
        <f>SUM(G93+G165+G229)</f>
        <v>8848799</v>
      </c>
      <c r="H92" s="228">
        <f>SUM(G92/D92)</f>
        <v>9.9325229072595722E-3</v>
      </c>
      <c r="I92" s="229"/>
      <c r="J92" s="348"/>
      <c r="K92" s="231"/>
      <c r="L92" s="287"/>
    </row>
    <row r="93" spans="1:14" ht="15" customHeight="1">
      <c r="A93" s="349"/>
      <c r="B93" s="227" t="s">
        <v>292</v>
      </c>
      <c r="C93" s="350" t="s">
        <v>242</v>
      </c>
      <c r="D93" s="277">
        <f>SUM(D94+D164)</f>
        <v>305280000</v>
      </c>
      <c r="E93" s="277" t="e">
        <f>SUM(E94+E164)</f>
        <v>#VALUE!</v>
      </c>
      <c r="F93" s="277">
        <f>SUM(F94+F164)</f>
        <v>305280000</v>
      </c>
      <c r="G93" s="277">
        <f>SUM(F93-D93)</f>
        <v>0</v>
      </c>
      <c r="H93" s="228">
        <f>SUM(G93/D93)</f>
        <v>0</v>
      </c>
      <c r="I93" s="280"/>
      <c r="J93" s="348"/>
      <c r="K93" s="231"/>
      <c r="L93" s="232"/>
    </row>
    <row r="94" spans="1:14" ht="15" customHeight="1">
      <c r="A94" s="274"/>
      <c r="B94" s="234"/>
      <c r="C94" s="350" t="s">
        <v>293</v>
      </c>
      <c r="D94" s="277">
        <v>281300000</v>
      </c>
      <c r="E94" s="308" t="s">
        <v>294</v>
      </c>
      <c r="F94" s="216">
        <f>SUM(L95+L111+L127+L140+L156)</f>
        <v>281300000</v>
      </c>
      <c r="G94" s="277">
        <f>SUM(F94-D94)</f>
        <v>0</v>
      </c>
      <c r="H94" s="228">
        <f>SUM(G94/D94)</f>
        <v>0</v>
      </c>
      <c r="I94" s="229"/>
      <c r="J94" s="230"/>
      <c r="K94" s="231"/>
      <c r="L94" s="351"/>
    </row>
    <row r="95" spans="1:14" ht="15" customHeight="1">
      <c r="A95" s="274"/>
      <c r="B95" s="238"/>
      <c r="C95" s="352"/>
      <c r="D95" s="309"/>
      <c r="E95" s="275"/>
      <c r="F95" s="318"/>
      <c r="G95" s="309"/>
      <c r="H95" s="353"/>
      <c r="I95" s="354" t="s">
        <v>295</v>
      </c>
      <c r="J95" s="355" t="s">
        <v>242</v>
      </c>
      <c r="K95" s="356"/>
      <c r="L95" s="351">
        <f>SUM(L96:L110)</f>
        <v>97000000</v>
      </c>
    </row>
    <row r="96" spans="1:14" ht="15" customHeight="1">
      <c r="A96" s="274"/>
      <c r="B96" s="238"/>
      <c r="C96" s="357"/>
      <c r="D96" s="218"/>
      <c r="E96" s="275"/>
      <c r="F96" s="318"/>
      <c r="G96" s="218"/>
      <c r="H96" s="358"/>
      <c r="I96" s="209" t="s">
        <v>5</v>
      </c>
      <c r="J96" s="176" t="s">
        <v>208</v>
      </c>
      <c r="K96" s="177" t="s">
        <v>244</v>
      </c>
      <c r="L96" s="365">
        <v>90000000</v>
      </c>
    </row>
    <row r="97" spans="1:14" ht="15" customHeight="1">
      <c r="A97" s="274"/>
      <c r="B97" s="238"/>
      <c r="C97" s="357"/>
      <c r="D97" s="218"/>
      <c r="E97" s="308"/>
      <c r="F97" s="318"/>
      <c r="G97" s="218"/>
      <c r="H97" s="358"/>
      <c r="I97" s="209" t="s">
        <v>201</v>
      </c>
      <c r="J97" s="176" t="s">
        <v>296</v>
      </c>
      <c r="K97" s="177" t="s">
        <v>244</v>
      </c>
      <c r="L97" s="365">
        <v>960000</v>
      </c>
    </row>
    <row r="98" spans="1:14" ht="15" customHeight="1">
      <c r="A98" s="274"/>
      <c r="B98" s="238"/>
      <c r="C98" s="357"/>
      <c r="D98" s="218"/>
      <c r="E98" s="308"/>
      <c r="F98" s="318"/>
      <c r="G98" s="218"/>
      <c r="H98" s="358"/>
      <c r="I98" s="209" t="s">
        <v>201</v>
      </c>
      <c r="J98" s="176" t="s">
        <v>297</v>
      </c>
      <c r="K98" s="177" t="s">
        <v>244</v>
      </c>
      <c r="L98" s="365">
        <v>80000</v>
      </c>
    </row>
    <row r="99" spans="1:14" ht="15" customHeight="1">
      <c r="A99" s="274"/>
      <c r="B99" s="238"/>
      <c r="C99" s="357"/>
      <c r="D99" s="218"/>
      <c r="E99" s="308"/>
      <c r="F99" s="318"/>
      <c r="G99" s="218"/>
      <c r="H99" s="358"/>
      <c r="I99" s="209" t="s">
        <v>392</v>
      </c>
      <c r="J99" s="176" t="s">
        <v>390</v>
      </c>
      <c r="K99" s="177" t="s">
        <v>244</v>
      </c>
      <c r="L99" s="365">
        <v>1129910</v>
      </c>
      <c r="M99" s="214"/>
    </row>
    <row r="100" spans="1:14" ht="15" customHeight="1">
      <c r="A100" s="274"/>
      <c r="B100" s="238"/>
      <c r="C100" s="359"/>
      <c r="D100" s="218"/>
      <c r="E100" s="308"/>
      <c r="F100" s="318"/>
      <c r="G100" s="218"/>
      <c r="H100" s="358"/>
      <c r="I100" s="361" t="s">
        <v>202</v>
      </c>
      <c r="J100" s="176" t="s">
        <v>471</v>
      </c>
      <c r="K100" s="177" t="s">
        <v>244</v>
      </c>
      <c r="L100" s="365">
        <v>294830</v>
      </c>
      <c r="M100" s="214"/>
    </row>
    <row r="101" spans="1:14" ht="15" customHeight="1">
      <c r="A101" s="274"/>
      <c r="B101" s="238"/>
      <c r="C101" s="360"/>
      <c r="D101" s="218"/>
      <c r="E101" s="308"/>
      <c r="F101" s="318"/>
      <c r="G101" s="218"/>
      <c r="H101" s="358"/>
      <c r="I101" s="209" t="s">
        <v>203</v>
      </c>
      <c r="J101" s="176" t="s">
        <v>393</v>
      </c>
      <c r="K101" s="177" t="s">
        <v>244</v>
      </c>
      <c r="L101" s="365">
        <v>221633</v>
      </c>
      <c r="M101" s="214"/>
    </row>
    <row r="102" spans="1:14" ht="15" customHeight="1">
      <c r="A102" s="274"/>
      <c r="B102" s="238"/>
      <c r="C102" s="360"/>
      <c r="D102" s="218"/>
      <c r="E102" s="308"/>
      <c r="F102" s="318"/>
      <c r="G102" s="218"/>
      <c r="H102" s="358"/>
      <c r="I102" s="209" t="s">
        <v>391</v>
      </c>
      <c r="J102" s="176" t="s">
        <v>394</v>
      </c>
      <c r="K102" s="177" t="s">
        <v>244</v>
      </c>
      <c r="L102" s="365">
        <v>790000</v>
      </c>
      <c r="M102" s="214"/>
    </row>
    <row r="103" spans="1:14" ht="15" customHeight="1">
      <c r="A103" s="274"/>
      <c r="B103" s="238"/>
      <c r="C103" s="357"/>
      <c r="D103" s="218"/>
      <c r="E103" s="308"/>
      <c r="F103" s="318"/>
      <c r="G103" s="218"/>
      <c r="H103" s="358"/>
      <c r="I103" s="209" t="s">
        <v>204</v>
      </c>
      <c r="J103" s="176" t="s">
        <v>395</v>
      </c>
      <c r="K103" s="177" t="s">
        <v>244</v>
      </c>
      <c r="L103" s="365">
        <v>313880</v>
      </c>
      <c r="M103" s="214"/>
    </row>
    <row r="104" spans="1:14" ht="15" customHeight="1">
      <c r="A104" s="274"/>
      <c r="B104" s="238"/>
      <c r="C104" s="357"/>
      <c r="D104" s="218"/>
      <c r="E104" s="362"/>
      <c r="F104" s="318"/>
      <c r="G104" s="218"/>
      <c r="H104" s="358"/>
      <c r="I104" s="209" t="s">
        <v>205</v>
      </c>
      <c r="J104" s="363" t="s">
        <v>396</v>
      </c>
      <c r="K104" s="364" t="s">
        <v>244</v>
      </c>
      <c r="L104" s="365">
        <v>985810</v>
      </c>
      <c r="M104" s="214"/>
    </row>
    <row r="105" spans="1:14" ht="15" customHeight="1">
      <c r="A105" s="274"/>
      <c r="B105" s="238"/>
      <c r="C105" s="360"/>
      <c r="D105" s="218"/>
      <c r="E105" s="308"/>
      <c r="F105" s="318"/>
      <c r="G105" s="218"/>
      <c r="H105" s="358"/>
      <c r="I105" s="366" t="s">
        <v>206</v>
      </c>
      <c r="J105" s="363" t="s">
        <v>397</v>
      </c>
      <c r="K105" s="364" t="s">
        <v>244</v>
      </c>
      <c r="L105" s="365">
        <v>4470</v>
      </c>
      <c r="M105" s="214"/>
    </row>
    <row r="106" spans="1:14" ht="15" customHeight="1">
      <c r="A106" s="274"/>
      <c r="B106" s="238"/>
      <c r="C106" s="360"/>
      <c r="D106" s="218"/>
      <c r="E106" s="308"/>
      <c r="F106" s="318"/>
      <c r="G106" s="218"/>
      <c r="H106" s="358"/>
      <c r="I106" s="209" t="s">
        <v>207</v>
      </c>
      <c r="J106" s="363" t="s">
        <v>209</v>
      </c>
      <c r="K106" s="364" t="s">
        <v>244</v>
      </c>
      <c r="L106" s="365">
        <v>972500</v>
      </c>
      <c r="M106" s="214"/>
    </row>
    <row r="107" spans="1:14" ht="15" customHeight="1">
      <c r="A107" s="274"/>
      <c r="B107" s="238"/>
      <c r="C107" s="360"/>
      <c r="D107" s="218"/>
      <c r="E107" s="308"/>
      <c r="F107" s="318"/>
      <c r="G107" s="236"/>
      <c r="H107" s="358"/>
      <c r="I107" s="367" t="s">
        <v>298</v>
      </c>
      <c r="J107" s="363" t="s">
        <v>504</v>
      </c>
      <c r="K107" s="364" t="s">
        <v>244</v>
      </c>
      <c r="L107" s="365">
        <v>143900</v>
      </c>
      <c r="M107" s="214"/>
    </row>
    <row r="108" spans="1:14" ht="15" customHeight="1">
      <c r="A108" s="274"/>
      <c r="B108" s="238"/>
      <c r="C108" s="360"/>
      <c r="D108" s="218"/>
      <c r="E108" s="308"/>
      <c r="F108" s="318"/>
      <c r="G108" s="236"/>
      <c r="H108" s="358"/>
      <c r="I108" s="209" t="s">
        <v>299</v>
      </c>
      <c r="J108" s="363" t="s">
        <v>502</v>
      </c>
      <c r="K108" s="364" t="s">
        <v>244</v>
      </c>
      <c r="L108" s="365">
        <v>200000</v>
      </c>
      <c r="M108" s="214"/>
    </row>
    <row r="109" spans="1:14" s="214" customFormat="1" ht="15" customHeight="1">
      <c r="A109" s="274"/>
      <c r="B109" s="238"/>
      <c r="C109" s="360"/>
      <c r="D109" s="218"/>
      <c r="E109" s="308"/>
      <c r="F109" s="318"/>
      <c r="G109" s="236"/>
      <c r="H109" s="358"/>
      <c r="I109" s="209" t="s">
        <v>400</v>
      </c>
      <c r="J109" s="363" t="s">
        <v>399</v>
      </c>
      <c r="K109" s="364" t="s">
        <v>32</v>
      </c>
      <c r="L109" s="365">
        <v>30000</v>
      </c>
      <c r="N109" s="463"/>
    </row>
    <row r="110" spans="1:14" ht="15" customHeight="1">
      <c r="A110" s="274"/>
      <c r="B110" s="238"/>
      <c r="C110" s="360"/>
      <c r="D110" s="218"/>
      <c r="E110" s="308"/>
      <c r="F110" s="318"/>
      <c r="G110" s="236"/>
      <c r="H110" s="358"/>
      <c r="I110" s="209" t="s">
        <v>398</v>
      </c>
      <c r="J110" s="363" t="s">
        <v>503</v>
      </c>
      <c r="K110" s="364" t="s">
        <v>244</v>
      </c>
      <c r="L110" s="365">
        <v>873067</v>
      </c>
      <c r="M110" s="214"/>
    </row>
    <row r="111" spans="1:14" ht="15" customHeight="1">
      <c r="A111" s="274"/>
      <c r="B111" s="238"/>
      <c r="C111" s="360"/>
      <c r="D111" s="218"/>
      <c r="E111" s="256"/>
      <c r="F111" s="318"/>
      <c r="G111" s="236"/>
      <c r="H111" s="358"/>
      <c r="I111" s="368" t="s">
        <v>300</v>
      </c>
      <c r="J111" s="355" t="s">
        <v>242</v>
      </c>
      <c r="K111" s="356"/>
      <c r="L111" s="351">
        <f>SUM(L112:L121)</f>
        <v>58200000</v>
      </c>
    </row>
    <row r="112" spans="1:14" ht="15" customHeight="1">
      <c r="A112" s="274"/>
      <c r="B112" s="238"/>
      <c r="C112" s="360"/>
      <c r="D112" s="236"/>
      <c r="E112" s="369"/>
      <c r="F112" s="370"/>
      <c r="G112" s="236"/>
      <c r="H112" s="328"/>
      <c r="I112" s="371" t="s">
        <v>301</v>
      </c>
      <c r="J112" s="283" t="s">
        <v>210</v>
      </c>
      <c r="K112" s="177" t="s">
        <v>200</v>
      </c>
      <c r="L112" s="285">
        <v>54000000</v>
      </c>
    </row>
    <row r="113" spans="1:14" ht="15" customHeight="1">
      <c r="A113" s="274"/>
      <c r="B113" s="238"/>
      <c r="C113" s="326"/>
      <c r="D113" s="218"/>
      <c r="E113" s="372"/>
      <c r="F113" s="218"/>
      <c r="G113" s="218"/>
      <c r="H113" s="328"/>
      <c r="I113" s="373" t="s">
        <v>302</v>
      </c>
      <c r="J113" s="176" t="s">
        <v>303</v>
      </c>
      <c r="K113" s="177" t="s">
        <v>200</v>
      </c>
      <c r="L113" s="178">
        <v>720000</v>
      </c>
    </row>
    <row r="114" spans="1:14" ht="15" customHeight="1">
      <c r="A114" s="274"/>
      <c r="B114" s="238"/>
      <c r="C114" s="326"/>
      <c r="D114" s="218"/>
      <c r="E114" s="372"/>
      <c r="F114" s="218"/>
      <c r="G114" s="218"/>
      <c r="H114" s="328"/>
      <c r="I114" s="373" t="s">
        <v>302</v>
      </c>
      <c r="J114" s="176" t="s">
        <v>225</v>
      </c>
      <c r="K114" s="177" t="s">
        <v>200</v>
      </c>
      <c r="L114" s="178">
        <v>60000</v>
      </c>
    </row>
    <row r="115" spans="1:14" ht="15" customHeight="1">
      <c r="A115" s="274"/>
      <c r="B115" s="238"/>
      <c r="C115" s="326"/>
      <c r="D115" s="220"/>
      <c r="E115" s="374"/>
      <c r="F115" s="370"/>
      <c r="G115" s="218"/>
      <c r="H115" s="328"/>
      <c r="I115" s="373" t="s">
        <v>304</v>
      </c>
      <c r="J115" s="204" t="s">
        <v>402</v>
      </c>
      <c r="K115" s="177" t="s">
        <v>200</v>
      </c>
      <c r="L115" s="178">
        <v>1230000</v>
      </c>
    </row>
    <row r="116" spans="1:14" ht="15" customHeight="1">
      <c r="A116" s="274"/>
      <c r="B116" s="238"/>
      <c r="C116" s="326"/>
      <c r="D116" s="236"/>
      <c r="E116" s="375"/>
      <c r="F116" s="370"/>
      <c r="G116" s="218"/>
      <c r="H116" s="328"/>
      <c r="I116" s="373" t="s">
        <v>305</v>
      </c>
      <c r="J116" s="176" t="s">
        <v>306</v>
      </c>
      <c r="K116" s="177" t="s">
        <v>200</v>
      </c>
      <c r="L116" s="178">
        <v>325194</v>
      </c>
    </row>
    <row r="117" spans="1:14" ht="15" customHeight="1">
      <c r="A117" s="274"/>
      <c r="B117" s="238"/>
      <c r="C117" s="326"/>
      <c r="D117" s="220"/>
      <c r="E117" s="372"/>
      <c r="F117" s="370"/>
      <c r="G117" s="218"/>
      <c r="H117" s="328"/>
      <c r="I117" s="373" t="s">
        <v>307</v>
      </c>
      <c r="J117" s="204" t="s">
        <v>403</v>
      </c>
      <c r="K117" s="177" t="s">
        <v>200</v>
      </c>
      <c r="L117" s="178">
        <v>179980</v>
      </c>
    </row>
    <row r="118" spans="1:14" ht="15" customHeight="1">
      <c r="A118" s="274"/>
      <c r="B118" s="238"/>
      <c r="C118" s="326"/>
      <c r="D118" s="220"/>
      <c r="E118" s="302"/>
      <c r="F118" s="218"/>
      <c r="G118" s="218"/>
      <c r="H118" s="376"/>
      <c r="I118" s="373" t="s">
        <v>308</v>
      </c>
      <c r="J118" s="176" t="s">
        <v>404</v>
      </c>
      <c r="K118" s="177" t="s">
        <v>200</v>
      </c>
      <c r="L118" s="178">
        <v>587170</v>
      </c>
    </row>
    <row r="119" spans="1:14" s="214" customFormat="1" ht="15" customHeight="1">
      <c r="A119" s="274"/>
      <c r="B119" s="301"/>
      <c r="C119" s="326"/>
      <c r="D119" s="220"/>
      <c r="E119" s="302"/>
      <c r="F119" s="218"/>
      <c r="G119" s="220"/>
      <c r="H119" s="376"/>
      <c r="I119" s="367" t="s">
        <v>391</v>
      </c>
      <c r="J119" s="363" t="s">
        <v>401</v>
      </c>
      <c r="K119" s="364" t="s">
        <v>200</v>
      </c>
      <c r="L119" s="365">
        <v>500000</v>
      </c>
      <c r="N119" s="463"/>
    </row>
    <row r="120" spans="1:14" ht="15" customHeight="1">
      <c r="A120" s="274"/>
      <c r="B120" s="301"/>
      <c r="C120" s="326"/>
      <c r="D120" s="220"/>
      <c r="E120" s="302"/>
      <c r="F120" s="218"/>
      <c r="G120" s="220"/>
      <c r="H120" s="376"/>
      <c r="I120" s="367" t="s">
        <v>224</v>
      </c>
      <c r="J120" s="363" t="s">
        <v>500</v>
      </c>
      <c r="K120" s="364" t="s">
        <v>200</v>
      </c>
      <c r="L120" s="365">
        <v>300000</v>
      </c>
    </row>
    <row r="121" spans="1:14" ht="15" customHeight="1" thickBot="1">
      <c r="A121" s="290"/>
      <c r="B121" s="377"/>
      <c r="C121" s="378"/>
      <c r="D121" s="379"/>
      <c r="E121" s="380"/>
      <c r="F121" s="224"/>
      <c r="G121" s="379"/>
      <c r="H121" s="381"/>
      <c r="I121" s="382" t="s">
        <v>398</v>
      </c>
      <c r="J121" s="297" t="s">
        <v>501</v>
      </c>
      <c r="K121" s="346" t="s">
        <v>200</v>
      </c>
      <c r="L121" s="299">
        <v>297656</v>
      </c>
    </row>
    <row r="122" spans="1:14" ht="29.25" customHeight="1">
      <c r="A122" s="677" t="s">
        <v>483</v>
      </c>
      <c r="B122" s="694"/>
      <c r="C122" s="694"/>
      <c r="D122" s="694"/>
      <c r="E122" s="694"/>
      <c r="F122" s="694"/>
      <c r="G122" s="694"/>
      <c r="H122" s="694"/>
      <c r="I122" s="695"/>
      <c r="J122" s="696"/>
      <c r="K122" s="696"/>
      <c r="L122" s="696"/>
    </row>
    <row r="123" spans="1:14" ht="24" customHeight="1" thickBot="1">
      <c r="A123" s="300" t="s">
        <v>309</v>
      </c>
      <c r="B123" s="300"/>
      <c r="C123" s="301"/>
      <c r="D123" s="220"/>
      <c r="E123" s="302"/>
      <c r="F123" s="303"/>
      <c r="G123" s="303"/>
      <c r="H123" s="302"/>
      <c r="I123" s="300"/>
      <c r="J123" s="266"/>
      <c r="K123" s="261"/>
      <c r="L123" s="220" t="s">
        <v>247</v>
      </c>
    </row>
    <row r="124" spans="1:14" ht="25.5" customHeight="1">
      <c r="A124" s="713" t="s">
        <v>248</v>
      </c>
      <c r="B124" s="714"/>
      <c r="C124" s="714"/>
      <c r="D124" s="714"/>
      <c r="E124" s="714"/>
      <c r="F124" s="714"/>
      <c r="G124" s="714"/>
      <c r="H124" s="715"/>
      <c r="I124" s="716" t="s">
        <v>249</v>
      </c>
      <c r="J124" s="717"/>
      <c r="K124" s="717"/>
      <c r="L124" s="718"/>
    </row>
    <row r="125" spans="1:14" ht="21" customHeight="1">
      <c r="A125" s="721" t="s">
        <v>10</v>
      </c>
      <c r="B125" s="722"/>
      <c r="C125" s="722"/>
      <c r="D125" s="75" t="s">
        <v>183</v>
      </c>
      <c r="E125" s="74" t="s">
        <v>25</v>
      </c>
      <c r="F125" s="75" t="s">
        <v>367</v>
      </c>
      <c r="G125" s="723" t="s">
        <v>251</v>
      </c>
      <c r="H125" s="724"/>
      <c r="I125" s="719"/>
      <c r="J125" s="719"/>
      <c r="K125" s="719"/>
      <c r="L125" s="720"/>
    </row>
    <row r="126" spans="1:14" ht="23.25" customHeight="1">
      <c r="A126" s="304" t="s">
        <v>0</v>
      </c>
      <c r="B126" s="305" t="s">
        <v>15</v>
      </c>
      <c r="C126" s="305" t="s">
        <v>2</v>
      </c>
      <c r="D126" s="78" t="s">
        <v>155</v>
      </c>
      <c r="E126" s="74"/>
      <c r="F126" s="78" t="s">
        <v>386</v>
      </c>
      <c r="G126" s="306" t="s">
        <v>22</v>
      </c>
      <c r="H126" s="307" t="s">
        <v>11</v>
      </c>
      <c r="I126" s="719"/>
      <c r="J126" s="719"/>
      <c r="K126" s="719"/>
      <c r="L126" s="720"/>
    </row>
    <row r="127" spans="1:14" ht="18" customHeight="1">
      <c r="A127" s="274"/>
      <c r="B127" s="238"/>
      <c r="C127" s="352"/>
      <c r="D127" s="309"/>
      <c r="E127" s="275"/>
      <c r="F127" s="339"/>
      <c r="G127" s="309"/>
      <c r="H127" s="353"/>
      <c r="I127" s="354" t="s">
        <v>310</v>
      </c>
      <c r="J127" s="355" t="s">
        <v>311</v>
      </c>
      <c r="K127" s="356"/>
      <c r="L127" s="351">
        <f>SUM(L128:L139)</f>
        <v>77600000</v>
      </c>
    </row>
    <row r="128" spans="1:14" ht="18" customHeight="1">
      <c r="A128" s="274"/>
      <c r="B128" s="238"/>
      <c r="C128" s="357"/>
      <c r="D128" s="218"/>
      <c r="E128" s="275"/>
      <c r="F128" s="339"/>
      <c r="G128" s="218"/>
      <c r="H128" s="358"/>
      <c r="I128" s="209" t="s">
        <v>5</v>
      </c>
      <c r="J128" s="176" t="s">
        <v>211</v>
      </c>
      <c r="K128" s="177" t="s">
        <v>200</v>
      </c>
      <c r="L128" s="178">
        <v>72000000</v>
      </c>
    </row>
    <row r="129" spans="1:14" ht="18" customHeight="1">
      <c r="A129" s="274"/>
      <c r="B129" s="238"/>
      <c r="C129" s="357"/>
      <c r="D129" s="218"/>
      <c r="E129" s="308"/>
      <c r="F129" s="339"/>
      <c r="G129" s="218"/>
      <c r="H129" s="358"/>
      <c r="I129" s="209" t="s">
        <v>201</v>
      </c>
      <c r="J129" s="176" t="s">
        <v>312</v>
      </c>
      <c r="K129" s="177" t="s">
        <v>200</v>
      </c>
      <c r="L129" s="178">
        <v>960000</v>
      </c>
    </row>
    <row r="130" spans="1:14" s="213" customFormat="1" ht="18" customHeight="1">
      <c r="A130" s="274"/>
      <c r="B130" s="238"/>
      <c r="C130" s="357"/>
      <c r="D130" s="218"/>
      <c r="E130" s="308"/>
      <c r="F130" s="339"/>
      <c r="G130" s="218"/>
      <c r="H130" s="358"/>
      <c r="I130" s="209" t="s">
        <v>201</v>
      </c>
      <c r="J130" s="176" t="s">
        <v>313</v>
      </c>
      <c r="K130" s="177" t="s">
        <v>200</v>
      </c>
      <c r="L130" s="178">
        <v>80000</v>
      </c>
      <c r="N130" s="463"/>
    </row>
    <row r="131" spans="1:14" ht="18" customHeight="1">
      <c r="A131" s="274"/>
      <c r="B131" s="238"/>
      <c r="C131" s="357"/>
      <c r="D131" s="218"/>
      <c r="E131" s="308"/>
      <c r="F131" s="339"/>
      <c r="G131" s="218"/>
      <c r="H131" s="358"/>
      <c r="I131" s="209" t="s">
        <v>389</v>
      </c>
      <c r="J131" s="176" t="s">
        <v>405</v>
      </c>
      <c r="K131" s="177" t="s">
        <v>200</v>
      </c>
      <c r="L131" s="178">
        <v>954727</v>
      </c>
    </row>
    <row r="132" spans="1:14" ht="18" customHeight="1">
      <c r="A132" s="274"/>
      <c r="B132" s="238"/>
      <c r="C132" s="359"/>
      <c r="D132" s="218"/>
      <c r="E132" s="308"/>
      <c r="F132" s="339"/>
      <c r="G132" s="218"/>
      <c r="H132" s="358"/>
      <c r="I132" s="209" t="s">
        <v>202</v>
      </c>
      <c r="J132" s="176" t="s">
        <v>406</v>
      </c>
      <c r="K132" s="177" t="s">
        <v>200</v>
      </c>
      <c r="L132" s="178">
        <v>60400</v>
      </c>
    </row>
    <row r="133" spans="1:14" ht="18" customHeight="1">
      <c r="A133" s="274"/>
      <c r="B133" s="238"/>
      <c r="C133" s="360"/>
      <c r="D133" s="218"/>
      <c r="E133" s="308"/>
      <c r="F133" s="339"/>
      <c r="G133" s="218"/>
      <c r="H133" s="358"/>
      <c r="I133" s="209" t="s">
        <v>203</v>
      </c>
      <c r="J133" s="176" t="s">
        <v>472</v>
      </c>
      <c r="K133" s="177" t="s">
        <v>200</v>
      </c>
      <c r="L133" s="178">
        <v>193172</v>
      </c>
    </row>
    <row r="134" spans="1:14" ht="18" customHeight="1">
      <c r="A134" s="274"/>
      <c r="B134" s="238"/>
      <c r="C134" s="357"/>
      <c r="D134" s="218"/>
      <c r="E134" s="308"/>
      <c r="F134" s="339"/>
      <c r="G134" s="218"/>
      <c r="H134" s="358"/>
      <c r="I134" s="209" t="s">
        <v>391</v>
      </c>
      <c r="J134" s="176" t="s">
        <v>407</v>
      </c>
      <c r="K134" s="177" t="s">
        <v>200</v>
      </c>
      <c r="L134" s="178">
        <v>210000</v>
      </c>
    </row>
    <row r="135" spans="1:14" ht="18" customHeight="1">
      <c r="A135" s="274"/>
      <c r="B135" s="238"/>
      <c r="C135" s="357"/>
      <c r="D135" s="218"/>
      <c r="E135" s="362"/>
      <c r="F135" s="339"/>
      <c r="G135" s="218"/>
      <c r="H135" s="358"/>
      <c r="I135" s="209" t="s">
        <v>204</v>
      </c>
      <c r="J135" s="176" t="s">
        <v>408</v>
      </c>
      <c r="K135" s="177" t="s">
        <v>200</v>
      </c>
      <c r="L135" s="178">
        <v>239940</v>
      </c>
    </row>
    <row r="136" spans="1:14" ht="18" customHeight="1">
      <c r="A136" s="274"/>
      <c r="B136" s="238"/>
      <c r="C136" s="360"/>
      <c r="D136" s="218"/>
      <c r="E136" s="308"/>
      <c r="F136" s="339"/>
      <c r="G136" s="218"/>
      <c r="H136" s="358"/>
      <c r="I136" s="209" t="s">
        <v>205</v>
      </c>
      <c r="J136" s="176" t="s">
        <v>409</v>
      </c>
      <c r="K136" s="177" t="s">
        <v>200</v>
      </c>
      <c r="L136" s="178">
        <v>811520</v>
      </c>
    </row>
    <row r="137" spans="1:14" ht="18" customHeight="1">
      <c r="A137" s="274"/>
      <c r="B137" s="238"/>
      <c r="C137" s="360"/>
      <c r="D137" s="218"/>
      <c r="E137" s="256"/>
      <c r="F137" s="339"/>
      <c r="G137" s="236"/>
      <c r="H137" s="358"/>
      <c r="I137" s="209" t="s">
        <v>212</v>
      </c>
      <c r="J137" s="176" t="s">
        <v>410</v>
      </c>
      <c r="K137" s="177" t="s">
        <v>200</v>
      </c>
      <c r="L137" s="178">
        <v>1015000</v>
      </c>
    </row>
    <row r="138" spans="1:14" s="213" customFormat="1" ht="18" customHeight="1">
      <c r="A138" s="274"/>
      <c r="B138" s="238"/>
      <c r="C138" s="360"/>
      <c r="D138" s="218"/>
      <c r="E138" s="256"/>
      <c r="F138" s="339"/>
      <c r="G138" s="236"/>
      <c r="H138" s="358"/>
      <c r="I138" s="209" t="s">
        <v>299</v>
      </c>
      <c r="J138" s="176" t="s">
        <v>505</v>
      </c>
      <c r="K138" s="177" t="s">
        <v>200</v>
      </c>
      <c r="L138" s="178">
        <v>500000</v>
      </c>
      <c r="N138" s="463"/>
    </row>
    <row r="139" spans="1:14" ht="18" customHeight="1">
      <c r="A139" s="274"/>
      <c r="B139" s="238"/>
      <c r="C139" s="360"/>
      <c r="D139" s="218"/>
      <c r="E139" s="256"/>
      <c r="F139" s="339"/>
      <c r="G139" s="236"/>
      <c r="H139" s="358"/>
      <c r="I139" s="209" t="s">
        <v>398</v>
      </c>
      <c r="J139" s="176" t="s">
        <v>506</v>
      </c>
      <c r="K139" s="177" t="s">
        <v>200</v>
      </c>
      <c r="L139" s="178">
        <v>575241</v>
      </c>
    </row>
    <row r="140" spans="1:14" ht="18" customHeight="1">
      <c r="A140" s="274"/>
      <c r="B140" s="238"/>
      <c r="C140" s="360"/>
      <c r="D140" s="218"/>
      <c r="E140" s="256"/>
      <c r="F140" s="339"/>
      <c r="G140" s="236"/>
      <c r="H140" s="358"/>
      <c r="I140" s="368" t="s">
        <v>314</v>
      </c>
      <c r="J140" s="355" t="s">
        <v>242</v>
      </c>
      <c r="K140" s="356"/>
      <c r="L140" s="351">
        <f>SUM(L141:L149)</f>
        <v>29100000</v>
      </c>
    </row>
    <row r="141" spans="1:14" ht="18" customHeight="1">
      <c r="A141" s="274"/>
      <c r="B141" s="238"/>
      <c r="C141" s="360"/>
      <c r="D141" s="236"/>
      <c r="E141" s="369"/>
      <c r="F141" s="383"/>
      <c r="G141" s="236"/>
      <c r="H141" s="328"/>
      <c r="I141" s="371" t="s">
        <v>5</v>
      </c>
      <c r="J141" s="283" t="s">
        <v>213</v>
      </c>
      <c r="K141" s="177" t="s">
        <v>200</v>
      </c>
      <c r="L141" s="285">
        <v>27000000</v>
      </c>
    </row>
    <row r="142" spans="1:14" ht="18" customHeight="1">
      <c r="A142" s="274"/>
      <c r="B142" s="238"/>
      <c r="C142" s="326"/>
      <c r="D142" s="218"/>
      <c r="E142" s="372"/>
      <c r="F142" s="384"/>
      <c r="G142" s="218"/>
      <c r="H142" s="328"/>
      <c r="I142" s="373" t="s">
        <v>201</v>
      </c>
      <c r="J142" s="176" t="s">
        <v>315</v>
      </c>
      <c r="K142" s="177" t="s">
        <v>200</v>
      </c>
      <c r="L142" s="178">
        <v>240000</v>
      </c>
    </row>
    <row r="143" spans="1:14" s="213" customFormat="1" ht="18" customHeight="1">
      <c r="A143" s="274"/>
      <c r="B143" s="238"/>
      <c r="C143" s="326"/>
      <c r="D143" s="218"/>
      <c r="E143" s="372"/>
      <c r="F143" s="384"/>
      <c r="G143" s="218"/>
      <c r="H143" s="328"/>
      <c r="I143" s="373" t="s">
        <v>201</v>
      </c>
      <c r="J143" s="176" t="s">
        <v>226</v>
      </c>
      <c r="K143" s="177" t="s">
        <v>200</v>
      </c>
      <c r="L143" s="178">
        <v>20000</v>
      </c>
      <c r="N143" s="463"/>
    </row>
    <row r="144" spans="1:14" ht="18" customHeight="1">
      <c r="A144" s="274"/>
      <c r="B144" s="238"/>
      <c r="C144" s="326"/>
      <c r="D144" s="220"/>
      <c r="E144" s="374"/>
      <c r="F144" s="383"/>
      <c r="G144" s="218"/>
      <c r="H144" s="328"/>
      <c r="I144" s="373" t="s">
        <v>214</v>
      </c>
      <c r="J144" s="204" t="s">
        <v>215</v>
      </c>
      <c r="K144" s="177" t="s">
        <v>200</v>
      </c>
      <c r="L144" s="178">
        <v>900000</v>
      </c>
    </row>
    <row r="145" spans="1:14" ht="18" customHeight="1">
      <c r="A145" s="274"/>
      <c r="B145" s="238"/>
      <c r="C145" s="326"/>
      <c r="D145" s="236"/>
      <c r="E145" s="375"/>
      <c r="F145" s="383"/>
      <c r="G145" s="218"/>
      <c r="H145" s="328"/>
      <c r="I145" s="361" t="s">
        <v>216</v>
      </c>
      <c r="J145" s="176" t="s">
        <v>217</v>
      </c>
      <c r="K145" s="177" t="s">
        <v>200</v>
      </c>
      <c r="L145" s="178">
        <v>314800</v>
      </c>
    </row>
    <row r="146" spans="1:14" ht="18" customHeight="1">
      <c r="A146" s="274"/>
      <c r="B146" s="238"/>
      <c r="C146" s="326"/>
      <c r="D146" s="220"/>
      <c r="E146" s="372"/>
      <c r="F146" s="383"/>
      <c r="G146" s="218"/>
      <c r="H146" s="328"/>
      <c r="I146" s="373" t="s">
        <v>218</v>
      </c>
      <c r="J146" s="176" t="s">
        <v>219</v>
      </c>
      <c r="K146" s="177" t="s">
        <v>200</v>
      </c>
      <c r="L146" s="178">
        <v>105612</v>
      </c>
    </row>
    <row r="147" spans="1:14" ht="18" customHeight="1">
      <c r="A147" s="274"/>
      <c r="B147" s="238"/>
      <c r="C147" s="326"/>
      <c r="D147" s="220"/>
      <c r="E147" s="302"/>
      <c r="F147" s="218"/>
      <c r="G147" s="218"/>
      <c r="H147" s="376"/>
      <c r="I147" s="373" t="s">
        <v>204</v>
      </c>
      <c r="J147" s="204" t="s">
        <v>413</v>
      </c>
      <c r="K147" s="177" t="s">
        <v>200</v>
      </c>
      <c r="L147" s="178">
        <v>75120</v>
      </c>
    </row>
    <row r="148" spans="1:14" ht="18" customHeight="1">
      <c r="A148" s="274"/>
      <c r="B148" s="301"/>
      <c r="C148" s="326"/>
      <c r="D148" s="220"/>
      <c r="E148" s="302"/>
      <c r="F148" s="218"/>
      <c r="G148" s="220"/>
      <c r="H148" s="376"/>
      <c r="I148" s="373" t="s">
        <v>205</v>
      </c>
      <c r="J148" s="176" t="s">
        <v>411</v>
      </c>
      <c r="K148" s="177" t="s">
        <v>200</v>
      </c>
      <c r="L148" s="178">
        <v>214490</v>
      </c>
    </row>
    <row r="149" spans="1:14" ht="18" customHeight="1" thickBot="1">
      <c r="A149" s="290"/>
      <c r="B149" s="377"/>
      <c r="C149" s="378"/>
      <c r="D149" s="379"/>
      <c r="E149" s="380"/>
      <c r="F149" s="224"/>
      <c r="G149" s="379"/>
      <c r="H149" s="381"/>
      <c r="I149" s="382" t="s">
        <v>412</v>
      </c>
      <c r="J149" s="297" t="s">
        <v>507</v>
      </c>
      <c r="K149" s="346" t="s">
        <v>200</v>
      </c>
      <c r="L149" s="299">
        <v>229978</v>
      </c>
    </row>
    <row r="150" spans="1:14" ht="19.7" customHeight="1">
      <c r="A150" s="300"/>
      <c r="B150" s="301"/>
      <c r="C150" s="357"/>
      <c r="D150" s="220"/>
      <c r="E150" s="302"/>
      <c r="F150" s="220"/>
      <c r="G150" s="220"/>
      <c r="H150" s="302"/>
      <c r="I150" s="327"/>
      <c r="J150" s="176"/>
      <c r="K150" s="177"/>
      <c r="L150" s="220"/>
    </row>
    <row r="151" spans="1:14" ht="31.5" customHeight="1">
      <c r="A151" s="677" t="s">
        <v>483</v>
      </c>
      <c r="B151" s="694"/>
      <c r="C151" s="694"/>
      <c r="D151" s="694"/>
      <c r="E151" s="694"/>
      <c r="F151" s="694"/>
      <c r="G151" s="694"/>
      <c r="H151" s="694"/>
      <c r="I151" s="695"/>
      <c r="J151" s="696"/>
      <c r="K151" s="696"/>
      <c r="L151" s="696"/>
    </row>
    <row r="152" spans="1:14" ht="19.7" customHeight="1" thickBot="1">
      <c r="A152" s="300" t="s">
        <v>316</v>
      </c>
      <c r="B152" s="300"/>
      <c r="C152" s="301"/>
      <c r="D152" s="220"/>
      <c r="E152" s="302"/>
      <c r="F152" s="303"/>
      <c r="G152" s="303"/>
      <c r="H152" s="302"/>
      <c r="I152" s="300"/>
      <c r="J152" s="266"/>
      <c r="K152" s="261"/>
      <c r="L152" s="220" t="s">
        <v>247</v>
      </c>
    </row>
    <row r="153" spans="1:14" ht="19.7" customHeight="1">
      <c r="A153" s="713" t="s">
        <v>248</v>
      </c>
      <c r="B153" s="714"/>
      <c r="C153" s="714"/>
      <c r="D153" s="714"/>
      <c r="E153" s="714"/>
      <c r="F153" s="714"/>
      <c r="G153" s="714"/>
      <c r="H153" s="715"/>
      <c r="I153" s="716" t="s">
        <v>249</v>
      </c>
      <c r="J153" s="717"/>
      <c r="K153" s="717"/>
      <c r="L153" s="718"/>
    </row>
    <row r="154" spans="1:14" ht="19.7" customHeight="1">
      <c r="A154" s="721" t="s">
        <v>10</v>
      </c>
      <c r="B154" s="722"/>
      <c r="C154" s="722"/>
      <c r="D154" s="75" t="s">
        <v>183</v>
      </c>
      <c r="E154" s="74" t="s">
        <v>25</v>
      </c>
      <c r="F154" s="75" t="s">
        <v>367</v>
      </c>
      <c r="G154" s="723" t="s">
        <v>251</v>
      </c>
      <c r="H154" s="724"/>
      <c r="I154" s="719"/>
      <c r="J154" s="719"/>
      <c r="K154" s="719"/>
      <c r="L154" s="720"/>
    </row>
    <row r="155" spans="1:14" ht="19.7" customHeight="1">
      <c r="A155" s="304" t="s">
        <v>0</v>
      </c>
      <c r="B155" s="305" t="s">
        <v>15</v>
      </c>
      <c r="C155" s="305" t="s">
        <v>2</v>
      </c>
      <c r="D155" s="78" t="s">
        <v>155</v>
      </c>
      <c r="E155" s="74"/>
      <c r="F155" s="78" t="s">
        <v>386</v>
      </c>
      <c r="G155" s="306" t="s">
        <v>22</v>
      </c>
      <c r="H155" s="307" t="s">
        <v>11</v>
      </c>
      <c r="I155" s="719"/>
      <c r="J155" s="719"/>
      <c r="K155" s="719"/>
      <c r="L155" s="720"/>
    </row>
    <row r="156" spans="1:14" ht="18.600000000000001" customHeight="1">
      <c r="A156" s="385"/>
      <c r="B156" s="386"/>
      <c r="C156" s="387"/>
      <c r="D156" s="388"/>
      <c r="E156" s="389"/>
      <c r="F156" s="390"/>
      <c r="G156" s="388"/>
      <c r="H156" s="391"/>
      <c r="I156" s="392" t="s">
        <v>317</v>
      </c>
      <c r="J156" s="393" t="s">
        <v>311</v>
      </c>
      <c r="K156" s="394"/>
      <c r="L156" s="395">
        <f>SUM(L157:L163)</f>
        <v>19400000</v>
      </c>
    </row>
    <row r="157" spans="1:14" ht="18.600000000000001" customHeight="1">
      <c r="A157" s="274"/>
      <c r="B157" s="238"/>
      <c r="C157" s="360"/>
      <c r="D157" s="218"/>
      <c r="E157" s="275"/>
      <c r="F157" s="318"/>
      <c r="G157" s="218"/>
      <c r="H157" s="358"/>
      <c r="I157" s="371" t="s">
        <v>5</v>
      </c>
      <c r="J157" s="176" t="s">
        <v>220</v>
      </c>
      <c r="K157" s="177" t="s">
        <v>200</v>
      </c>
      <c r="L157" s="178">
        <v>18000000</v>
      </c>
    </row>
    <row r="158" spans="1:14" ht="18.600000000000001" customHeight="1">
      <c r="A158" s="274"/>
      <c r="B158" s="238"/>
      <c r="C158" s="357"/>
      <c r="D158" s="218"/>
      <c r="E158" s="275"/>
      <c r="F158" s="318"/>
      <c r="G158" s="218"/>
      <c r="H158" s="358"/>
      <c r="I158" s="373" t="s">
        <v>201</v>
      </c>
      <c r="J158" s="176" t="s">
        <v>315</v>
      </c>
      <c r="K158" s="177" t="s">
        <v>200</v>
      </c>
      <c r="L158" s="178">
        <v>240000</v>
      </c>
    </row>
    <row r="159" spans="1:14" s="214" customFormat="1" ht="18.600000000000001" customHeight="1">
      <c r="A159" s="274"/>
      <c r="B159" s="238"/>
      <c r="C159" s="357"/>
      <c r="D159" s="218"/>
      <c r="E159" s="275"/>
      <c r="F159" s="318"/>
      <c r="G159" s="218"/>
      <c r="H159" s="358"/>
      <c r="I159" s="373" t="s">
        <v>214</v>
      </c>
      <c r="J159" s="204" t="s">
        <v>221</v>
      </c>
      <c r="K159" s="177" t="s">
        <v>200</v>
      </c>
      <c r="L159" s="178">
        <v>850000</v>
      </c>
      <c r="N159" s="463"/>
    </row>
    <row r="160" spans="1:14" ht="18.600000000000001" customHeight="1">
      <c r="A160" s="274"/>
      <c r="B160" s="238"/>
      <c r="C160" s="357"/>
      <c r="D160" s="218"/>
      <c r="E160" s="308"/>
      <c r="F160" s="318"/>
      <c r="G160" s="218"/>
      <c r="H160" s="358"/>
      <c r="I160" s="373" t="s">
        <v>205</v>
      </c>
      <c r="J160" s="204" t="s">
        <v>414</v>
      </c>
      <c r="K160" s="177" t="s">
        <v>200</v>
      </c>
      <c r="L160" s="178">
        <v>198200</v>
      </c>
    </row>
    <row r="161" spans="1:15" ht="18.600000000000001" customHeight="1">
      <c r="A161" s="274"/>
      <c r="B161" s="238"/>
      <c r="C161" s="359"/>
      <c r="D161" s="218"/>
      <c r="E161" s="308"/>
      <c r="F161" s="318"/>
      <c r="G161" s="218"/>
      <c r="H161" s="358"/>
      <c r="I161" s="361" t="s">
        <v>388</v>
      </c>
      <c r="J161" s="474" t="s">
        <v>222</v>
      </c>
      <c r="K161" s="364" t="s">
        <v>200</v>
      </c>
      <c r="L161" s="365">
        <v>29880</v>
      </c>
    </row>
    <row r="162" spans="1:15" ht="18.600000000000001" customHeight="1">
      <c r="A162" s="274"/>
      <c r="B162" s="238"/>
      <c r="C162" s="360"/>
      <c r="D162" s="218"/>
      <c r="E162" s="308"/>
      <c r="F162" s="318"/>
      <c r="G162" s="218"/>
      <c r="H162" s="358"/>
      <c r="I162" s="373" t="s">
        <v>398</v>
      </c>
      <c r="J162" s="176" t="s">
        <v>508</v>
      </c>
      <c r="K162" s="177" t="s">
        <v>200</v>
      </c>
      <c r="L162" s="178">
        <v>81920</v>
      </c>
    </row>
    <row r="163" spans="1:15" ht="18.600000000000001" customHeight="1">
      <c r="A163" s="274"/>
      <c r="B163" s="238"/>
      <c r="C163" s="360"/>
      <c r="D163" s="218"/>
      <c r="E163" s="308"/>
      <c r="F163" s="318"/>
      <c r="G163" s="218"/>
      <c r="H163" s="358"/>
      <c r="I163" s="373"/>
      <c r="J163" s="176"/>
      <c r="K163" s="244"/>
      <c r="L163" s="245"/>
    </row>
    <row r="164" spans="1:15" ht="18.600000000000001" customHeight="1">
      <c r="A164" s="274"/>
      <c r="B164" s="239"/>
      <c r="C164" s="334" t="s">
        <v>318</v>
      </c>
      <c r="D164" s="216">
        <v>23980000</v>
      </c>
      <c r="E164" s="375"/>
      <c r="F164" s="216">
        <v>23980000</v>
      </c>
      <c r="G164" s="277">
        <f>SUM(F164-D164)</f>
        <v>0</v>
      </c>
      <c r="H164" s="228">
        <f>SUM(G164/D164)</f>
        <v>0</v>
      </c>
      <c r="I164" s="396" t="s">
        <v>301</v>
      </c>
      <c r="J164" s="230" t="s">
        <v>319</v>
      </c>
      <c r="K164" s="177" t="s">
        <v>244</v>
      </c>
      <c r="L164" s="245">
        <v>23980000</v>
      </c>
    </row>
    <row r="165" spans="1:15" ht="18.600000000000001" customHeight="1">
      <c r="A165" s="274"/>
      <c r="B165" s="227" t="s">
        <v>320</v>
      </c>
      <c r="C165" s="334" t="s">
        <v>242</v>
      </c>
      <c r="D165" s="288">
        <f>SUM(D166+D199)</f>
        <v>579006526</v>
      </c>
      <c r="E165" s="375"/>
      <c r="F165" s="216">
        <f>SUM(F166+F199)</f>
        <v>587922625</v>
      </c>
      <c r="G165" s="277">
        <f>SUM(F165-D165)</f>
        <v>8916099</v>
      </c>
      <c r="H165" s="228">
        <f>SUM(G165/D165)</f>
        <v>1.5398961150914558E-2</v>
      </c>
      <c r="I165" s="396"/>
      <c r="J165" s="230"/>
      <c r="K165" s="231"/>
      <c r="L165" s="232"/>
    </row>
    <row r="166" spans="1:15" s="2" customFormat="1" ht="18.600000000000001" customHeight="1">
      <c r="A166" s="274"/>
      <c r="B166" s="238"/>
      <c r="C166" s="330" t="s">
        <v>321</v>
      </c>
      <c r="D166" s="270">
        <v>208188905</v>
      </c>
      <c r="E166" s="374"/>
      <c r="F166" s="249">
        <f>SUM(L166)</f>
        <v>215179627</v>
      </c>
      <c r="G166" s="277">
        <f>SUM(F166-D166)</f>
        <v>6990722</v>
      </c>
      <c r="H166" s="228">
        <f>SUM(G166/D166)</f>
        <v>3.3578744265934823E-2</v>
      </c>
      <c r="I166" s="397"/>
      <c r="J166" s="253"/>
      <c r="K166" s="244"/>
      <c r="L166" s="245">
        <f>SUM(L167:L198)</f>
        <v>215179627</v>
      </c>
      <c r="N166" s="464"/>
      <c r="O166" s="211"/>
    </row>
    <row r="167" spans="1:15" s="2" customFormat="1" ht="18.600000000000001" customHeight="1">
      <c r="A167" s="274"/>
      <c r="B167" s="238"/>
      <c r="C167" s="323"/>
      <c r="D167" s="324"/>
      <c r="E167" s="398"/>
      <c r="F167" s="399"/>
      <c r="G167" s="309"/>
      <c r="H167" s="319"/>
      <c r="I167" s="205" t="s">
        <v>418</v>
      </c>
      <c r="J167" s="206" t="s">
        <v>419</v>
      </c>
      <c r="K167" s="207" t="s">
        <v>244</v>
      </c>
      <c r="L167" s="470">
        <v>51119265</v>
      </c>
      <c r="N167" s="465"/>
    </row>
    <row r="168" spans="1:15" s="2" customFormat="1" ht="18.600000000000001" customHeight="1">
      <c r="A168" s="274"/>
      <c r="B168" s="238"/>
      <c r="C168" s="326"/>
      <c r="D168" s="220"/>
      <c r="E168" s="372"/>
      <c r="F168" s="370"/>
      <c r="G168" s="218"/>
      <c r="H168" s="328"/>
      <c r="I168" s="209" t="s">
        <v>322</v>
      </c>
      <c r="J168" s="208" t="s">
        <v>420</v>
      </c>
      <c r="K168" s="177" t="s">
        <v>244</v>
      </c>
      <c r="L168" s="365">
        <v>10080000</v>
      </c>
      <c r="N168" s="465">
        <v>51119265</v>
      </c>
    </row>
    <row r="169" spans="1:15" s="2" customFormat="1" ht="18.600000000000001" customHeight="1">
      <c r="A169" s="274"/>
      <c r="B169" s="238"/>
      <c r="C169" s="359"/>
      <c r="D169" s="220"/>
      <c r="E169" s="372"/>
      <c r="F169" s="370"/>
      <c r="G169" s="218"/>
      <c r="H169" s="328"/>
      <c r="I169" s="209" t="s">
        <v>323</v>
      </c>
      <c r="J169" s="400" t="s">
        <v>421</v>
      </c>
      <c r="K169" s="177" t="s">
        <v>32</v>
      </c>
      <c r="L169" s="365">
        <v>980000</v>
      </c>
      <c r="N169" s="465"/>
    </row>
    <row r="170" spans="1:15" s="2" customFormat="1" ht="18.600000000000001" customHeight="1">
      <c r="A170" s="274"/>
      <c r="B170" s="238"/>
      <c r="C170" s="359"/>
      <c r="D170" s="220"/>
      <c r="E170" s="372"/>
      <c r="F170" s="370"/>
      <c r="G170" s="218"/>
      <c r="H170" s="328"/>
      <c r="I170" s="209" t="s">
        <v>324</v>
      </c>
      <c r="J170" s="400" t="s">
        <v>417</v>
      </c>
      <c r="K170" s="177" t="s">
        <v>32</v>
      </c>
      <c r="L170" s="365">
        <v>2110000</v>
      </c>
      <c r="N170" s="465">
        <v>711600</v>
      </c>
    </row>
    <row r="171" spans="1:15" s="2" customFormat="1" ht="18.600000000000001" customHeight="1">
      <c r="A171" s="274"/>
      <c r="B171" s="238"/>
      <c r="C171" s="359"/>
      <c r="D171" s="220"/>
      <c r="E171" s="372"/>
      <c r="F171" s="370"/>
      <c r="G171" s="218"/>
      <c r="H171" s="328"/>
      <c r="I171" s="209" t="s">
        <v>325</v>
      </c>
      <c r="J171" s="400" t="s">
        <v>428</v>
      </c>
      <c r="K171" s="177" t="s">
        <v>284</v>
      </c>
      <c r="L171" s="365">
        <v>1780000</v>
      </c>
      <c r="N171" s="465"/>
    </row>
    <row r="172" spans="1:15" s="2" customFormat="1" ht="18.600000000000001" customHeight="1">
      <c r="A172" s="274"/>
      <c r="B172" s="238"/>
      <c r="C172" s="359"/>
      <c r="D172" s="220"/>
      <c r="E172" s="372"/>
      <c r="F172" s="370"/>
      <c r="G172" s="218"/>
      <c r="H172" s="328"/>
      <c r="I172" s="209" t="s">
        <v>326</v>
      </c>
      <c r="J172" s="400" t="s">
        <v>429</v>
      </c>
      <c r="K172" s="177" t="s">
        <v>32</v>
      </c>
      <c r="L172" s="365">
        <v>2610000</v>
      </c>
      <c r="N172" s="465"/>
    </row>
    <row r="173" spans="1:15" s="2" customFormat="1" ht="18.600000000000001" customHeight="1">
      <c r="A173" s="274"/>
      <c r="B173" s="238"/>
      <c r="C173" s="359"/>
      <c r="D173" s="220"/>
      <c r="E173" s="372"/>
      <c r="F173" s="370"/>
      <c r="G173" s="218"/>
      <c r="H173" s="328"/>
      <c r="I173" s="209" t="s">
        <v>422</v>
      </c>
      <c r="J173" s="400" t="s">
        <v>423</v>
      </c>
      <c r="K173" s="177" t="s">
        <v>284</v>
      </c>
      <c r="L173" s="365">
        <v>931701</v>
      </c>
      <c r="N173" s="465"/>
    </row>
    <row r="174" spans="1:15" s="2" customFormat="1" ht="18.600000000000001" customHeight="1">
      <c r="A174" s="274"/>
      <c r="B174" s="238"/>
      <c r="C174" s="359"/>
      <c r="D174" s="220"/>
      <c r="E174" s="372"/>
      <c r="F174" s="370"/>
      <c r="G174" s="218"/>
      <c r="H174" s="328"/>
      <c r="I174" s="209" t="s">
        <v>424</v>
      </c>
      <c r="J174" s="400" t="s">
        <v>425</v>
      </c>
      <c r="K174" s="177" t="s">
        <v>284</v>
      </c>
      <c r="L174" s="365">
        <v>561560</v>
      </c>
      <c r="N174" s="465"/>
    </row>
    <row r="175" spans="1:15" s="2" customFormat="1" ht="18.600000000000001" customHeight="1">
      <c r="A175" s="274"/>
      <c r="B175" s="238"/>
      <c r="C175" s="326"/>
      <c r="D175" s="220"/>
      <c r="E175" s="374"/>
      <c r="F175" s="401"/>
      <c r="G175" s="218"/>
      <c r="H175" s="328"/>
      <c r="I175" s="209" t="s">
        <v>302</v>
      </c>
      <c r="J175" s="400" t="s">
        <v>416</v>
      </c>
      <c r="K175" s="177" t="s">
        <v>244</v>
      </c>
      <c r="L175" s="365">
        <v>270000</v>
      </c>
      <c r="N175" s="465"/>
    </row>
    <row r="176" spans="1:15" s="2" customFormat="1" ht="18.600000000000001" customHeight="1" thickBot="1">
      <c r="A176" s="290"/>
      <c r="B176" s="292"/>
      <c r="C176" s="378"/>
      <c r="D176" s="379"/>
      <c r="E176" s="402"/>
      <c r="F176" s="403"/>
      <c r="G176" s="224"/>
      <c r="H176" s="404"/>
      <c r="I176" s="405" t="s">
        <v>308</v>
      </c>
      <c r="J176" s="297" t="s">
        <v>451</v>
      </c>
      <c r="K176" s="346" t="s">
        <v>244</v>
      </c>
      <c r="L176" s="469">
        <v>710200</v>
      </c>
      <c r="N176" s="465"/>
    </row>
    <row r="177" spans="1:14" s="2" customFormat="1" ht="27.75" customHeight="1">
      <c r="A177" s="729" t="s">
        <v>483</v>
      </c>
      <c r="B177" s="730"/>
      <c r="C177" s="730"/>
      <c r="D177" s="730"/>
      <c r="E177" s="730"/>
      <c r="F177" s="730"/>
      <c r="G177" s="730"/>
      <c r="H177" s="730"/>
      <c r="I177" s="730"/>
      <c r="J177" s="730"/>
      <c r="K177" s="730"/>
      <c r="L177" s="730"/>
      <c r="N177" s="465"/>
    </row>
    <row r="178" spans="1:14" s="2" customFormat="1" ht="19.7" customHeight="1" thickBot="1">
      <c r="A178" s="300" t="s">
        <v>327</v>
      </c>
      <c r="B178" s="300"/>
      <c r="C178" s="301"/>
      <c r="D178" s="220"/>
      <c r="E178" s="302"/>
      <c r="F178" s="303"/>
      <c r="G178" s="303"/>
      <c r="H178" s="302"/>
      <c r="I178" s="300"/>
      <c r="J178" s="266"/>
      <c r="K178" s="261"/>
      <c r="L178" s="220" t="s">
        <v>247</v>
      </c>
      <c r="N178" s="465"/>
    </row>
    <row r="179" spans="1:14" s="2" customFormat="1" ht="18" customHeight="1">
      <c r="A179" s="713" t="s">
        <v>248</v>
      </c>
      <c r="B179" s="714"/>
      <c r="C179" s="714"/>
      <c r="D179" s="714"/>
      <c r="E179" s="714"/>
      <c r="F179" s="714"/>
      <c r="G179" s="714"/>
      <c r="H179" s="715"/>
      <c r="I179" s="716" t="s">
        <v>249</v>
      </c>
      <c r="J179" s="717"/>
      <c r="K179" s="717"/>
      <c r="L179" s="718"/>
      <c r="N179" s="465"/>
    </row>
    <row r="180" spans="1:14" s="2" customFormat="1" ht="18" customHeight="1">
      <c r="A180" s="721" t="s">
        <v>10</v>
      </c>
      <c r="B180" s="722"/>
      <c r="C180" s="722"/>
      <c r="D180" s="75" t="s">
        <v>183</v>
      </c>
      <c r="E180" s="74" t="s">
        <v>25</v>
      </c>
      <c r="F180" s="75" t="s">
        <v>367</v>
      </c>
      <c r="G180" s="723" t="s">
        <v>251</v>
      </c>
      <c r="H180" s="724"/>
      <c r="I180" s="719"/>
      <c r="J180" s="719"/>
      <c r="K180" s="719"/>
      <c r="L180" s="720"/>
      <c r="N180" s="465"/>
    </row>
    <row r="181" spans="1:14" s="2" customFormat="1" ht="18" customHeight="1">
      <c r="A181" s="304" t="s">
        <v>0</v>
      </c>
      <c r="B181" s="305" t="s">
        <v>15</v>
      </c>
      <c r="C181" s="305" t="s">
        <v>2</v>
      </c>
      <c r="D181" s="78" t="s">
        <v>155</v>
      </c>
      <c r="E181" s="74"/>
      <c r="F181" s="78" t="s">
        <v>386</v>
      </c>
      <c r="G181" s="306" t="s">
        <v>22</v>
      </c>
      <c r="H181" s="307" t="s">
        <v>11</v>
      </c>
      <c r="I181" s="719"/>
      <c r="J181" s="719"/>
      <c r="K181" s="719"/>
      <c r="L181" s="720"/>
      <c r="N181" s="465"/>
    </row>
    <row r="182" spans="1:14" s="2" customFormat="1" ht="18" customHeight="1">
      <c r="A182" s="349"/>
      <c r="B182" s="406"/>
      <c r="C182" s="326"/>
      <c r="D182" s="220"/>
      <c r="E182" s="372"/>
      <c r="F182" s="370"/>
      <c r="G182" s="218"/>
      <c r="H182" s="319"/>
      <c r="I182" s="471" t="s">
        <v>328</v>
      </c>
      <c r="J182" s="472" t="s">
        <v>450</v>
      </c>
      <c r="K182" s="473" t="s">
        <v>255</v>
      </c>
      <c r="L182" s="470">
        <v>73640</v>
      </c>
      <c r="N182" s="465"/>
    </row>
    <row r="183" spans="1:14" s="2" customFormat="1" ht="18" customHeight="1">
      <c r="A183" s="274"/>
      <c r="B183" s="406"/>
      <c r="C183" s="326"/>
      <c r="D183" s="220"/>
      <c r="E183" s="372"/>
      <c r="F183" s="370"/>
      <c r="G183" s="218"/>
      <c r="H183" s="328"/>
      <c r="I183" s="367" t="s">
        <v>329</v>
      </c>
      <c r="J183" s="363" t="s">
        <v>330</v>
      </c>
      <c r="K183" s="364" t="s">
        <v>32</v>
      </c>
      <c r="L183" s="365">
        <v>1024060</v>
      </c>
      <c r="M183" s="2">
        <v>1325750</v>
      </c>
      <c r="N183" s="465"/>
    </row>
    <row r="184" spans="1:14" s="2" customFormat="1" ht="18" customHeight="1">
      <c r="A184" s="274"/>
      <c r="B184" s="406"/>
      <c r="C184" s="326"/>
      <c r="D184" s="220"/>
      <c r="E184" s="372"/>
      <c r="F184" s="370"/>
      <c r="G184" s="218"/>
      <c r="H184" s="328"/>
      <c r="I184" s="367" t="s">
        <v>304</v>
      </c>
      <c r="J184" s="363" t="s">
        <v>474</v>
      </c>
      <c r="K184" s="364" t="s">
        <v>32</v>
      </c>
      <c r="L184" s="365">
        <v>514510</v>
      </c>
      <c r="N184" s="465"/>
    </row>
    <row r="185" spans="1:14" s="2" customFormat="1" ht="18" customHeight="1">
      <c r="A185" s="274"/>
      <c r="B185" s="406"/>
      <c r="C185" s="326"/>
      <c r="D185" s="220"/>
      <c r="E185" s="372"/>
      <c r="F185" s="370"/>
      <c r="G185" s="218"/>
      <c r="H185" s="328"/>
      <c r="I185" s="367" t="s">
        <v>307</v>
      </c>
      <c r="J185" s="363" t="s">
        <v>473</v>
      </c>
      <c r="K185" s="364" t="s">
        <v>32</v>
      </c>
      <c r="L185" s="365">
        <v>440000</v>
      </c>
      <c r="N185" s="465"/>
    </row>
    <row r="186" spans="1:14" s="2" customFormat="1" ht="18" customHeight="1">
      <c r="A186" s="274"/>
      <c r="B186" s="406"/>
      <c r="C186" s="326"/>
      <c r="D186" s="220"/>
      <c r="E186" s="372"/>
      <c r="F186" s="370"/>
      <c r="G186" s="218"/>
      <c r="H186" s="328"/>
      <c r="I186" s="367" t="s">
        <v>331</v>
      </c>
      <c r="J186" s="363" t="s">
        <v>475</v>
      </c>
      <c r="K186" s="364" t="s">
        <v>32</v>
      </c>
      <c r="L186" s="365">
        <v>71940212</v>
      </c>
      <c r="N186" s="465"/>
    </row>
    <row r="187" spans="1:14" s="2" customFormat="1" ht="18" customHeight="1">
      <c r="A187" s="274"/>
      <c r="B187" s="406"/>
      <c r="C187" s="326"/>
      <c r="D187" s="220"/>
      <c r="E187" s="372"/>
      <c r="F187" s="370"/>
      <c r="G187" s="218"/>
      <c r="H187" s="328"/>
      <c r="I187" s="367" t="s">
        <v>332</v>
      </c>
      <c r="J187" s="363" t="s">
        <v>476</v>
      </c>
      <c r="K187" s="364" t="s">
        <v>32</v>
      </c>
      <c r="L187" s="365">
        <v>5523000</v>
      </c>
      <c r="N187" s="465"/>
    </row>
    <row r="188" spans="1:14" s="2" customFormat="1" ht="18" customHeight="1">
      <c r="A188" s="274"/>
      <c r="B188" s="406"/>
      <c r="C188" s="326"/>
      <c r="D188" s="220"/>
      <c r="E188" s="372"/>
      <c r="F188" s="370"/>
      <c r="G188" s="218"/>
      <c r="H188" s="328"/>
      <c r="I188" s="367" t="s">
        <v>333</v>
      </c>
      <c r="J188" s="363" t="s">
        <v>427</v>
      </c>
      <c r="K188" s="364" t="s">
        <v>32</v>
      </c>
      <c r="L188" s="365">
        <v>11614540</v>
      </c>
      <c r="N188" s="465"/>
    </row>
    <row r="189" spans="1:14" s="2" customFormat="1" ht="18" customHeight="1">
      <c r="A189" s="274"/>
      <c r="B189" s="406"/>
      <c r="C189" s="326"/>
      <c r="D189" s="220"/>
      <c r="E189" s="372"/>
      <c r="F189" s="370"/>
      <c r="G189" s="218"/>
      <c r="H189" s="328"/>
      <c r="I189" s="367" t="s">
        <v>34</v>
      </c>
      <c r="J189" s="363" t="s">
        <v>477</v>
      </c>
      <c r="K189" s="364" t="s">
        <v>32</v>
      </c>
      <c r="L189" s="365">
        <v>6671540</v>
      </c>
      <c r="N189" s="465"/>
    </row>
    <row r="190" spans="1:14" s="2" customFormat="1" ht="18" customHeight="1">
      <c r="A190" s="274"/>
      <c r="B190" s="406"/>
      <c r="C190" s="326"/>
      <c r="D190" s="220"/>
      <c r="E190" s="372"/>
      <c r="F190" s="370"/>
      <c r="G190" s="218"/>
      <c r="H190" s="328"/>
      <c r="I190" s="367" t="s">
        <v>102</v>
      </c>
      <c r="J190" s="363" t="s">
        <v>478</v>
      </c>
      <c r="K190" s="364" t="s">
        <v>32</v>
      </c>
      <c r="L190" s="365">
        <v>8767099</v>
      </c>
      <c r="N190" s="465"/>
    </row>
    <row r="191" spans="1:14" s="2" customFormat="1" ht="18" customHeight="1">
      <c r="A191" s="274"/>
      <c r="B191" s="406"/>
      <c r="C191" s="326"/>
      <c r="D191" s="220"/>
      <c r="E191" s="372"/>
      <c r="F191" s="370"/>
      <c r="G191" s="218"/>
      <c r="H191" s="328"/>
      <c r="I191" s="367" t="s">
        <v>103</v>
      </c>
      <c r="J191" s="474" t="s">
        <v>415</v>
      </c>
      <c r="K191" s="364" t="s">
        <v>32</v>
      </c>
      <c r="L191" s="365">
        <v>2158300</v>
      </c>
      <c r="N191" s="465"/>
    </row>
    <row r="192" spans="1:14" s="2" customFormat="1" ht="18" customHeight="1">
      <c r="A192" s="274"/>
      <c r="B192" s="406"/>
      <c r="C192" s="326"/>
      <c r="D192" s="220"/>
      <c r="E192" s="372"/>
      <c r="F192" s="370"/>
      <c r="G192" s="218"/>
      <c r="H192" s="328"/>
      <c r="I192" s="367" t="s">
        <v>461</v>
      </c>
      <c r="J192" s="363" t="s">
        <v>432</v>
      </c>
      <c r="K192" s="364" t="s">
        <v>32</v>
      </c>
      <c r="L192" s="365">
        <v>13000000</v>
      </c>
      <c r="N192" s="465"/>
    </row>
    <row r="193" spans="1:15" s="2" customFormat="1" ht="18" customHeight="1">
      <c r="A193" s="274"/>
      <c r="B193" s="406"/>
      <c r="C193" s="326"/>
      <c r="D193" s="220"/>
      <c r="E193" s="372"/>
      <c r="F193" s="370"/>
      <c r="G193" s="218"/>
      <c r="H193" s="328"/>
      <c r="I193" s="367" t="s">
        <v>462</v>
      </c>
      <c r="J193" s="363" t="s">
        <v>433</v>
      </c>
      <c r="K193" s="364" t="s">
        <v>284</v>
      </c>
      <c r="L193" s="365">
        <v>14500000</v>
      </c>
      <c r="N193" s="465"/>
    </row>
    <row r="194" spans="1:15" s="2" customFormat="1" ht="18" customHeight="1">
      <c r="A194" s="274"/>
      <c r="B194" s="406"/>
      <c r="C194" s="326"/>
      <c r="D194" s="220"/>
      <c r="E194" s="372"/>
      <c r="F194" s="370"/>
      <c r="G194" s="218"/>
      <c r="H194" s="328"/>
      <c r="I194" s="367" t="s">
        <v>278</v>
      </c>
      <c r="J194" s="363" t="s">
        <v>426</v>
      </c>
      <c r="K194" s="364" t="s">
        <v>32</v>
      </c>
      <c r="L194" s="365">
        <v>1400000</v>
      </c>
      <c r="M194" s="2">
        <v>200000</v>
      </c>
      <c r="N194" s="465"/>
    </row>
    <row r="195" spans="1:15" s="2" customFormat="1" ht="18" customHeight="1">
      <c r="A195" s="274"/>
      <c r="B195" s="406"/>
      <c r="C195" s="326"/>
      <c r="D195" s="220"/>
      <c r="E195" s="372"/>
      <c r="F195" s="370"/>
      <c r="G195" s="218"/>
      <c r="H195" s="328"/>
      <c r="I195" s="361" t="s">
        <v>104</v>
      </c>
      <c r="J195" s="363" t="s">
        <v>105</v>
      </c>
      <c r="K195" s="364" t="s">
        <v>32</v>
      </c>
      <c r="L195" s="365">
        <v>6000000</v>
      </c>
      <c r="N195" s="465"/>
    </row>
    <row r="196" spans="1:15" s="2" customFormat="1" ht="18" customHeight="1">
      <c r="A196" s="274"/>
      <c r="B196" s="406"/>
      <c r="C196" s="326"/>
      <c r="D196" s="220"/>
      <c r="E196" s="372"/>
      <c r="F196" s="370"/>
      <c r="G196" s="218"/>
      <c r="H196" s="328"/>
      <c r="I196" s="361" t="s">
        <v>387</v>
      </c>
      <c r="J196" s="363" t="s">
        <v>431</v>
      </c>
      <c r="K196" s="364" t="s">
        <v>284</v>
      </c>
      <c r="L196" s="365">
        <v>10000</v>
      </c>
      <c r="N196" s="465"/>
    </row>
    <row r="197" spans="1:15" s="2" customFormat="1" ht="18" customHeight="1">
      <c r="A197" s="274"/>
      <c r="B197" s="406"/>
      <c r="C197" s="326"/>
      <c r="D197" s="220"/>
      <c r="E197" s="372"/>
      <c r="F197" s="370"/>
      <c r="G197" s="218"/>
      <c r="H197" s="328"/>
      <c r="I197" s="367" t="s">
        <v>391</v>
      </c>
      <c r="J197" s="363" t="s">
        <v>430</v>
      </c>
      <c r="K197" s="364" t="s">
        <v>284</v>
      </c>
      <c r="L197" s="365">
        <v>390000</v>
      </c>
      <c r="N197" s="465"/>
    </row>
    <row r="198" spans="1:15" s="2" customFormat="1" ht="18" customHeight="1">
      <c r="A198" s="274"/>
      <c r="B198" s="406"/>
      <c r="C198" s="326"/>
      <c r="D198" s="220"/>
      <c r="E198" s="372"/>
      <c r="F198" s="370"/>
      <c r="G198" s="218"/>
      <c r="H198" s="328"/>
      <c r="I198" s="397"/>
      <c r="J198" s="253"/>
      <c r="K198" s="244"/>
      <c r="L198" s="245"/>
      <c r="N198" s="465"/>
    </row>
    <row r="199" spans="1:15" s="2" customFormat="1" ht="18" customHeight="1">
      <c r="A199" s="274"/>
      <c r="B199" s="238"/>
      <c r="C199" s="334" t="s">
        <v>106</v>
      </c>
      <c r="D199" s="288">
        <v>370817621</v>
      </c>
      <c r="E199" s="375"/>
      <c r="F199" s="216">
        <f>SUM(L199)</f>
        <v>372742998</v>
      </c>
      <c r="G199" s="216">
        <f>SUM(F199-D199)</f>
        <v>1925377</v>
      </c>
      <c r="H199" s="228">
        <f>SUM(G199/D199)</f>
        <v>5.1922478624606676E-3</v>
      </c>
      <c r="I199" s="407"/>
      <c r="J199" s="253"/>
      <c r="K199" s="244"/>
      <c r="L199" s="245">
        <f>SUM(L200:L228)</f>
        <v>372742998</v>
      </c>
      <c r="N199" s="465">
        <v>372742998</v>
      </c>
      <c r="O199" s="2">
        <f>L199-N199</f>
        <v>0</v>
      </c>
    </row>
    <row r="200" spans="1:15" s="2" customFormat="1" ht="18" customHeight="1">
      <c r="A200" s="274"/>
      <c r="B200" s="238"/>
      <c r="C200" s="323"/>
      <c r="D200" s="324"/>
      <c r="E200" s="398"/>
      <c r="F200" s="399"/>
      <c r="G200" s="309"/>
      <c r="H200" s="319"/>
      <c r="I200" s="205" t="s">
        <v>99</v>
      </c>
      <c r="J200" s="283" t="s">
        <v>439</v>
      </c>
      <c r="K200" s="177" t="s">
        <v>32</v>
      </c>
      <c r="L200" s="470">
        <v>237982817</v>
      </c>
      <c r="N200" s="465"/>
    </row>
    <row r="201" spans="1:15" s="2" customFormat="1" ht="18" customHeight="1">
      <c r="A201" s="274"/>
      <c r="B201" s="238"/>
      <c r="C201" s="326"/>
      <c r="D201" s="220"/>
      <c r="E201" s="372"/>
      <c r="F201" s="370"/>
      <c r="G201" s="218"/>
      <c r="H201" s="328"/>
      <c r="I201" s="373" t="s">
        <v>107</v>
      </c>
      <c r="J201" s="176" t="s">
        <v>440</v>
      </c>
      <c r="K201" s="177" t="s">
        <v>32</v>
      </c>
      <c r="L201" s="365">
        <v>53980000</v>
      </c>
      <c r="N201" s="465"/>
    </row>
    <row r="202" spans="1:15" s="2" customFormat="1" ht="18" customHeight="1">
      <c r="A202" s="274"/>
      <c r="B202" s="238"/>
      <c r="C202" s="326"/>
      <c r="D202" s="220"/>
      <c r="E202" s="372"/>
      <c r="F202" s="370"/>
      <c r="G202" s="218"/>
      <c r="H202" s="328"/>
      <c r="I202" s="373" t="s">
        <v>441</v>
      </c>
      <c r="J202" s="176" t="s">
        <v>442</v>
      </c>
      <c r="K202" s="177" t="s">
        <v>284</v>
      </c>
      <c r="L202" s="365">
        <v>2610000</v>
      </c>
      <c r="N202" s="465"/>
    </row>
    <row r="203" spans="1:15" s="2" customFormat="1" ht="18" customHeight="1">
      <c r="A203" s="274"/>
      <c r="B203" s="238"/>
      <c r="C203" s="326"/>
      <c r="D203" s="220"/>
      <c r="E203" s="372"/>
      <c r="F203" s="370"/>
      <c r="G203" s="218"/>
      <c r="H203" s="328"/>
      <c r="I203" s="373" t="s">
        <v>443</v>
      </c>
      <c r="J203" s="176" t="s">
        <v>444</v>
      </c>
      <c r="K203" s="177" t="s">
        <v>32</v>
      </c>
      <c r="L203" s="365">
        <v>2050000</v>
      </c>
      <c r="N203" s="465"/>
    </row>
    <row r="204" spans="1:15" s="2" customFormat="1" ht="18" customHeight="1">
      <c r="A204" s="274"/>
      <c r="B204" s="238"/>
      <c r="C204" s="326"/>
      <c r="D204" s="220"/>
      <c r="E204" s="372"/>
      <c r="F204" s="370"/>
      <c r="G204" s="218"/>
      <c r="H204" s="328"/>
      <c r="I204" s="373" t="s">
        <v>424</v>
      </c>
      <c r="J204" s="176" t="s">
        <v>445</v>
      </c>
      <c r="K204" s="177" t="s">
        <v>284</v>
      </c>
      <c r="L204" s="365">
        <v>1375760</v>
      </c>
      <c r="N204" s="465"/>
    </row>
    <row r="205" spans="1:15" s="2" customFormat="1" ht="18" customHeight="1" thickBot="1">
      <c r="A205" s="290"/>
      <c r="B205" s="292"/>
      <c r="C205" s="378"/>
      <c r="D205" s="379"/>
      <c r="E205" s="402"/>
      <c r="F205" s="403"/>
      <c r="G205" s="224"/>
      <c r="H205" s="404"/>
      <c r="I205" s="382" t="s">
        <v>100</v>
      </c>
      <c r="J205" s="297" t="s">
        <v>449</v>
      </c>
      <c r="K205" s="346" t="s">
        <v>32</v>
      </c>
      <c r="L205" s="469">
        <v>2755280</v>
      </c>
      <c r="N205" s="465"/>
    </row>
    <row r="206" spans="1:15" s="66" customFormat="1" ht="24.75" customHeight="1">
      <c r="A206" s="677" t="s">
        <v>483</v>
      </c>
      <c r="B206" s="694"/>
      <c r="C206" s="694"/>
      <c r="D206" s="694"/>
      <c r="E206" s="694"/>
      <c r="F206" s="694"/>
      <c r="G206" s="694"/>
      <c r="H206" s="694"/>
      <c r="I206" s="695"/>
      <c r="J206" s="696"/>
      <c r="K206" s="696"/>
      <c r="L206" s="696"/>
      <c r="N206" s="466"/>
    </row>
    <row r="207" spans="1:15" s="66" customFormat="1" ht="16.5" customHeight="1" thickBot="1">
      <c r="A207" s="300" t="s">
        <v>108</v>
      </c>
      <c r="B207" s="300"/>
      <c r="C207" s="301"/>
      <c r="D207" s="220"/>
      <c r="E207" s="302"/>
      <c r="F207" s="303"/>
      <c r="G207" s="303"/>
      <c r="H207" s="302"/>
      <c r="I207" s="300"/>
      <c r="J207" s="266"/>
      <c r="K207" s="261"/>
      <c r="L207" s="220" t="s">
        <v>26</v>
      </c>
      <c r="N207" s="466"/>
    </row>
    <row r="208" spans="1:15" s="66" customFormat="1" ht="15.95" customHeight="1">
      <c r="A208" s="713" t="s">
        <v>27</v>
      </c>
      <c r="B208" s="714"/>
      <c r="C208" s="714"/>
      <c r="D208" s="714"/>
      <c r="E208" s="714"/>
      <c r="F208" s="714"/>
      <c r="G208" s="714"/>
      <c r="H208" s="715"/>
      <c r="I208" s="716" t="s">
        <v>25</v>
      </c>
      <c r="J208" s="717"/>
      <c r="K208" s="717"/>
      <c r="L208" s="718"/>
      <c r="N208" s="466"/>
    </row>
    <row r="209" spans="1:15" s="66" customFormat="1" ht="15.95" customHeight="1">
      <c r="A209" s="721" t="s">
        <v>10</v>
      </c>
      <c r="B209" s="722"/>
      <c r="C209" s="722"/>
      <c r="D209" s="75" t="s">
        <v>183</v>
      </c>
      <c r="E209" s="74" t="s">
        <v>25</v>
      </c>
      <c r="F209" s="75" t="s">
        <v>367</v>
      </c>
      <c r="G209" s="723" t="s">
        <v>251</v>
      </c>
      <c r="H209" s="724"/>
      <c r="I209" s="719"/>
      <c r="J209" s="719"/>
      <c r="K209" s="719"/>
      <c r="L209" s="720"/>
      <c r="N209" s="466"/>
    </row>
    <row r="210" spans="1:15" s="66" customFormat="1" ht="15.95" customHeight="1">
      <c r="A210" s="304" t="s">
        <v>0</v>
      </c>
      <c r="B210" s="305" t="s">
        <v>15</v>
      </c>
      <c r="C210" s="305" t="s">
        <v>2</v>
      </c>
      <c r="D210" s="78" t="s">
        <v>155</v>
      </c>
      <c r="E210" s="74"/>
      <c r="F210" s="78" t="s">
        <v>386</v>
      </c>
      <c r="G210" s="306" t="s">
        <v>22</v>
      </c>
      <c r="H210" s="307" t="s">
        <v>11</v>
      </c>
      <c r="I210" s="719"/>
      <c r="J210" s="719"/>
      <c r="K210" s="719"/>
      <c r="L210" s="720"/>
      <c r="N210" s="466"/>
    </row>
    <row r="211" spans="1:15" s="66" customFormat="1" ht="15.95" customHeight="1">
      <c r="A211" s="349"/>
      <c r="B211" s="301"/>
      <c r="C211" s="323"/>
      <c r="D211" s="309"/>
      <c r="E211" s="372"/>
      <c r="F211" s="399"/>
      <c r="G211" s="309"/>
      <c r="H211" s="319"/>
      <c r="I211" s="209" t="s">
        <v>328</v>
      </c>
      <c r="J211" s="363" t="s">
        <v>448</v>
      </c>
      <c r="K211" s="364" t="s">
        <v>255</v>
      </c>
      <c r="L211" s="365">
        <v>1268970</v>
      </c>
      <c r="N211" s="466"/>
    </row>
    <row r="212" spans="1:15" s="66" customFormat="1" ht="15.95" customHeight="1">
      <c r="A212" s="274"/>
      <c r="B212" s="301"/>
      <c r="C212" s="326"/>
      <c r="D212" s="218"/>
      <c r="E212" s="372"/>
      <c r="F212" s="370"/>
      <c r="G212" s="218"/>
      <c r="H212" s="328"/>
      <c r="I212" s="209" t="s">
        <v>453</v>
      </c>
      <c r="J212" s="363" t="s">
        <v>452</v>
      </c>
      <c r="K212" s="364" t="s">
        <v>32</v>
      </c>
      <c r="L212" s="365">
        <v>7186800</v>
      </c>
      <c r="N212" s="466"/>
      <c r="O212" s="210"/>
    </row>
    <row r="213" spans="1:15" s="66" customFormat="1" ht="15.95" customHeight="1">
      <c r="A213" s="274"/>
      <c r="B213" s="301"/>
      <c r="C213" s="326"/>
      <c r="D213" s="218"/>
      <c r="E213" s="372"/>
      <c r="F213" s="370"/>
      <c r="G213" s="218"/>
      <c r="H213" s="328"/>
      <c r="I213" s="408" t="s">
        <v>304</v>
      </c>
      <c r="J213" s="363" t="s">
        <v>480</v>
      </c>
      <c r="K213" s="364" t="s">
        <v>32</v>
      </c>
      <c r="L213" s="365">
        <v>516740</v>
      </c>
      <c r="N213" s="466"/>
      <c r="O213" s="210"/>
    </row>
    <row r="214" spans="1:15" s="66" customFormat="1" ht="15.95" customHeight="1">
      <c r="A214" s="274"/>
      <c r="B214" s="301"/>
      <c r="C214" s="326"/>
      <c r="D214" s="218"/>
      <c r="E214" s="372"/>
      <c r="F214" s="370"/>
      <c r="G214" s="218"/>
      <c r="H214" s="328"/>
      <c r="I214" s="408" t="s">
        <v>334</v>
      </c>
      <c r="J214" s="363" t="s">
        <v>481</v>
      </c>
      <c r="K214" s="364" t="s">
        <v>32</v>
      </c>
      <c r="L214" s="365">
        <v>1657000</v>
      </c>
      <c r="N214" s="466"/>
    </row>
    <row r="215" spans="1:15" s="66" customFormat="1" ht="15.95" customHeight="1">
      <c r="A215" s="274"/>
      <c r="B215" s="301"/>
      <c r="C215" s="326"/>
      <c r="D215" s="218"/>
      <c r="E215" s="372"/>
      <c r="F215" s="370"/>
      <c r="G215" s="218"/>
      <c r="H215" s="328"/>
      <c r="I215" s="408" t="s">
        <v>307</v>
      </c>
      <c r="J215" s="363" t="s">
        <v>437</v>
      </c>
      <c r="K215" s="364" t="s">
        <v>32</v>
      </c>
      <c r="L215" s="365">
        <v>1112260</v>
      </c>
      <c r="N215" s="466"/>
    </row>
    <row r="216" spans="1:15" s="66" customFormat="1" ht="15.95" customHeight="1">
      <c r="A216" s="274"/>
      <c r="B216" s="301"/>
      <c r="C216" s="326"/>
      <c r="D216" s="218"/>
      <c r="E216" s="372"/>
      <c r="F216" s="370"/>
      <c r="G216" s="218"/>
      <c r="H216" s="328"/>
      <c r="I216" s="408" t="s">
        <v>34</v>
      </c>
      <c r="J216" s="363" t="s">
        <v>435</v>
      </c>
      <c r="K216" s="364" t="s">
        <v>32</v>
      </c>
      <c r="L216" s="365">
        <v>1634220</v>
      </c>
      <c r="N216" s="466"/>
    </row>
    <row r="217" spans="1:15" s="66" customFormat="1" ht="15.95" customHeight="1">
      <c r="A217" s="274"/>
      <c r="B217" s="301"/>
      <c r="C217" s="326"/>
      <c r="D217" s="218"/>
      <c r="E217" s="372"/>
      <c r="F217" s="370"/>
      <c r="G217" s="218"/>
      <c r="H217" s="328"/>
      <c r="I217" s="408" t="s">
        <v>335</v>
      </c>
      <c r="J217" s="363" t="s">
        <v>434</v>
      </c>
      <c r="K217" s="364" t="s">
        <v>32</v>
      </c>
      <c r="L217" s="365">
        <v>14343001</v>
      </c>
      <c r="N217" s="466"/>
    </row>
    <row r="218" spans="1:15" s="66" customFormat="1" ht="15.95" customHeight="1">
      <c r="A218" s="274"/>
      <c r="B218" s="301"/>
      <c r="C218" s="326"/>
      <c r="D218" s="218"/>
      <c r="E218" s="372"/>
      <c r="F218" s="370"/>
      <c r="G218" s="218"/>
      <c r="H218" s="328"/>
      <c r="I218" s="408" t="s">
        <v>336</v>
      </c>
      <c r="J218" s="363" t="s">
        <v>454</v>
      </c>
      <c r="K218" s="364" t="s">
        <v>32</v>
      </c>
      <c r="L218" s="365">
        <v>5760980</v>
      </c>
      <c r="N218" s="466"/>
    </row>
    <row r="219" spans="1:15" s="66" customFormat="1" ht="15.95" customHeight="1">
      <c r="A219" s="274"/>
      <c r="B219" s="301"/>
      <c r="C219" s="326"/>
      <c r="D219" s="218"/>
      <c r="E219" s="372"/>
      <c r="F219" s="370"/>
      <c r="G219" s="218"/>
      <c r="H219" s="328"/>
      <c r="I219" s="408" t="s">
        <v>337</v>
      </c>
      <c r="J219" s="363" t="s">
        <v>482</v>
      </c>
      <c r="K219" s="364" t="s">
        <v>32</v>
      </c>
      <c r="L219" s="365">
        <v>3631100</v>
      </c>
      <c r="N219" s="466"/>
    </row>
    <row r="220" spans="1:15" s="66" customFormat="1" ht="15.95" customHeight="1">
      <c r="A220" s="274"/>
      <c r="B220" s="301"/>
      <c r="C220" s="326"/>
      <c r="D220" s="218"/>
      <c r="E220" s="372"/>
      <c r="F220" s="370"/>
      <c r="G220" s="218"/>
      <c r="H220" s="328"/>
      <c r="I220" s="408" t="s">
        <v>338</v>
      </c>
      <c r="J220" s="363" t="s">
        <v>479</v>
      </c>
      <c r="K220" s="364" t="s">
        <v>32</v>
      </c>
      <c r="L220" s="365">
        <v>224400</v>
      </c>
      <c r="N220" s="466"/>
    </row>
    <row r="221" spans="1:15" s="66" customFormat="1" ht="15.95" customHeight="1">
      <c r="A221" s="274"/>
      <c r="B221" s="301"/>
      <c r="C221" s="326"/>
      <c r="D221" s="218"/>
      <c r="E221" s="372"/>
      <c r="F221" s="370"/>
      <c r="G221" s="218"/>
      <c r="H221" s="328"/>
      <c r="I221" s="408" t="s">
        <v>339</v>
      </c>
      <c r="J221" s="363" t="s">
        <v>447</v>
      </c>
      <c r="K221" s="364" t="s">
        <v>32</v>
      </c>
      <c r="L221" s="365">
        <v>11640000</v>
      </c>
      <c r="N221" s="466"/>
    </row>
    <row r="222" spans="1:15" s="66" customFormat="1" ht="15.95" customHeight="1">
      <c r="A222" s="274"/>
      <c r="B222" s="301"/>
      <c r="C222" s="326"/>
      <c r="D222" s="218"/>
      <c r="E222" s="372"/>
      <c r="F222" s="370"/>
      <c r="G222" s="218"/>
      <c r="H222" s="328"/>
      <c r="I222" s="408" t="s">
        <v>391</v>
      </c>
      <c r="J222" s="363" t="s">
        <v>455</v>
      </c>
      <c r="K222" s="364" t="s">
        <v>32</v>
      </c>
      <c r="L222" s="365">
        <v>750000</v>
      </c>
      <c r="N222" s="466"/>
    </row>
    <row r="223" spans="1:15" s="66" customFormat="1" ht="15.95" customHeight="1">
      <c r="A223" s="274"/>
      <c r="B223" s="301"/>
      <c r="C223" s="326"/>
      <c r="D223" s="218"/>
      <c r="E223" s="372"/>
      <c r="F223" s="370"/>
      <c r="G223" s="218"/>
      <c r="H223" s="328"/>
      <c r="I223" s="408" t="s">
        <v>340</v>
      </c>
      <c r="J223" s="363" t="s">
        <v>446</v>
      </c>
      <c r="K223" s="364" t="s">
        <v>32</v>
      </c>
      <c r="L223" s="365">
        <v>8383670</v>
      </c>
      <c r="N223" s="466"/>
    </row>
    <row r="224" spans="1:15" s="66" customFormat="1" ht="15.95" customHeight="1">
      <c r="A224" s="274"/>
      <c r="B224" s="301"/>
      <c r="C224" s="326"/>
      <c r="D224" s="218"/>
      <c r="E224" s="372"/>
      <c r="F224" s="370"/>
      <c r="G224" s="218"/>
      <c r="H224" s="328"/>
      <c r="I224" s="408" t="s">
        <v>463</v>
      </c>
      <c r="J224" s="465" t="s">
        <v>466</v>
      </c>
      <c r="K224" s="364" t="s">
        <v>32</v>
      </c>
      <c r="L224" s="365">
        <v>5610000</v>
      </c>
      <c r="N224" s="466"/>
    </row>
    <row r="225" spans="1:14" s="66" customFormat="1" ht="15.95" customHeight="1">
      <c r="A225" s="274"/>
      <c r="B225" s="301"/>
      <c r="C225" s="326"/>
      <c r="D225" s="218"/>
      <c r="E225" s="372"/>
      <c r="F225" s="370"/>
      <c r="G225" s="218"/>
      <c r="H225" s="328"/>
      <c r="I225" s="408" t="s">
        <v>464</v>
      </c>
      <c r="J225" s="363" t="s">
        <v>465</v>
      </c>
      <c r="K225" s="364" t="s">
        <v>32</v>
      </c>
      <c r="L225" s="365">
        <v>6700000</v>
      </c>
      <c r="N225" s="466"/>
    </row>
    <row r="226" spans="1:14" s="66" customFormat="1" ht="15.95" customHeight="1">
      <c r="A226" s="274"/>
      <c r="B226" s="301"/>
      <c r="C226" s="326"/>
      <c r="D226" s="218"/>
      <c r="E226" s="372"/>
      <c r="F226" s="370"/>
      <c r="G226" s="218"/>
      <c r="H226" s="328"/>
      <c r="I226" s="408" t="s">
        <v>278</v>
      </c>
      <c r="J226" s="363" t="s">
        <v>438</v>
      </c>
      <c r="K226" s="364" t="s">
        <v>32</v>
      </c>
      <c r="L226" s="365">
        <v>480000</v>
      </c>
      <c r="N226" s="466"/>
    </row>
    <row r="227" spans="1:14" s="66" customFormat="1" ht="15.95" customHeight="1">
      <c r="A227" s="274"/>
      <c r="B227" s="435"/>
      <c r="C227" s="326"/>
      <c r="D227" s="218"/>
      <c r="E227" s="372"/>
      <c r="F227" s="370"/>
      <c r="G227" s="218"/>
      <c r="H227" s="328"/>
      <c r="I227" s="408" t="s">
        <v>35</v>
      </c>
      <c r="J227" s="363" t="s">
        <v>436</v>
      </c>
      <c r="K227" s="364" t="s">
        <v>32</v>
      </c>
      <c r="L227" s="365">
        <v>90000</v>
      </c>
      <c r="N227" s="466"/>
    </row>
    <row r="228" spans="1:14" s="66" customFormat="1" ht="15.95" customHeight="1">
      <c r="A228" s="274"/>
      <c r="B228" s="409"/>
      <c r="C228" s="330"/>
      <c r="D228" s="249"/>
      <c r="E228" s="374"/>
      <c r="F228" s="410"/>
      <c r="G228" s="249"/>
      <c r="H228" s="252"/>
      <c r="I228" s="408" t="s">
        <v>467</v>
      </c>
      <c r="J228" s="363" t="s">
        <v>468</v>
      </c>
      <c r="K228" s="364" t="s">
        <v>284</v>
      </c>
      <c r="L228" s="365">
        <v>1000000</v>
      </c>
      <c r="N228" s="466"/>
    </row>
    <row r="229" spans="1:14" s="66" customFormat="1" ht="15.95" customHeight="1">
      <c r="A229" s="274"/>
      <c r="B229" s="239" t="s">
        <v>341</v>
      </c>
      <c r="C229" s="248" t="s">
        <v>311</v>
      </c>
      <c r="D229" s="249">
        <f>SUM(D230+D238)</f>
        <v>6604850</v>
      </c>
      <c r="E229" s="411"/>
      <c r="F229" s="249">
        <f>SUM(F238+F230)</f>
        <v>6537550</v>
      </c>
      <c r="G229" s="249">
        <f>SUM(F229-D229)</f>
        <v>-67300</v>
      </c>
      <c r="H229" s="252">
        <f>SUM(G229/D229)</f>
        <v>-1.0189481971581489E-2</v>
      </c>
      <c r="I229" s="396"/>
      <c r="J229" s="230"/>
      <c r="K229" s="231"/>
      <c r="L229" s="232">
        <f>SUM(L230+L238)</f>
        <v>6537550</v>
      </c>
      <c r="N229" s="466"/>
    </row>
    <row r="230" spans="1:14" s="66" customFormat="1" ht="15.95" customHeight="1">
      <c r="A230" s="274"/>
      <c r="B230" s="300"/>
      <c r="C230" s="412" t="s">
        <v>342</v>
      </c>
      <c r="D230" s="216">
        <v>5714850</v>
      </c>
      <c r="E230" s="413"/>
      <c r="F230" s="216">
        <f>SUM(L230)</f>
        <v>5714850</v>
      </c>
      <c r="G230" s="249">
        <f>SUM(F230-D230)</f>
        <v>0</v>
      </c>
      <c r="H230" s="252">
        <f>SUM(G230/D230)</f>
        <v>0</v>
      </c>
      <c r="I230" s="396"/>
      <c r="J230" s="230"/>
      <c r="K230" s="231"/>
      <c r="L230" s="232">
        <f>SUM(L231:L237)</f>
        <v>5714850</v>
      </c>
      <c r="N230" s="466"/>
    </row>
    <row r="231" spans="1:14" s="66" customFormat="1" ht="15.95" customHeight="1">
      <c r="A231" s="274"/>
      <c r="B231" s="300"/>
      <c r="C231" s="262"/>
      <c r="D231" s="218"/>
      <c r="E231" s="302"/>
      <c r="F231" s="218"/>
      <c r="G231" s="218"/>
      <c r="H231" s="328"/>
      <c r="I231" s="373" t="s">
        <v>343</v>
      </c>
      <c r="J231" s="176" t="s">
        <v>509</v>
      </c>
      <c r="K231" s="177" t="s">
        <v>255</v>
      </c>
      <c r="L231" s="365">
        <v>400000</v>
      </c>
      <c r="N231" s="466"/>
    </row>
    <row r="232" spans="1:14" s="66" customFormat="1" ht="15.95" customHeight="1">
      <c r="A232" s="274"/>
      <c r="B232" s="300"/>
      <c r="C232" s="262"/>
      <c r="D232" s="414"/>
      <c r="E232" s="302"/>
      <c r="F232" s="218"/>
      <c r="G232" s="218"/>
      <c r="H232" s="328"/>
      <c r="I232" s="415" t="s">
        <v>344</v>
      </c>
      <c r="J232" s="176" t="s">
        <v>345</v>
      </c>
      <c r="K232" s="177" t="s">
        <v>255</v>
      </c>
      <c r="L232" s="365">
        <v>1650000</v>
      </c>
      <c r="N232" s="466"/>
    </row>
    <row r="233" spans="1:14" s="66" customFormat="1" ht="15.95" customHeight="1">
      <c r="A233" s="274"/>
      <c r="B233" s="300"/>
      <c r="C233" s="262"/>
      <c r="D233" s="414"/>
      <c r="E233" s="302"/>
      <c r="F233" s="218"/>
      <c r="G233" s="218"/>
      <c r="H233" s="328"/>
      <c r="I233" s="415" t="s">
        <v>378</v>
      </c>
      <c r="J233" s="176" t="s">
        <v>348</v>
      </c>
      <c r="K233" s="177" t="s">
        <v>255</v>
      </c>
      <c r="L233" s="365">
        <v>1500000</v>
      </c>
      <c r="N233" s="466"/>
    </row>
    <row r="234" spans="1:14" s="66" customFormat="1" ht="15.95" customHeight="1">
      <c r="A234" s="274"/>
      <c r="B234" s="300"/>
      <c r="C234" s="262"/>
      <c r="D234" s="414"/>
      <c r="E234" s="302"/>
      <c r="F234" s="218"/>
      <c r="G234" s="218"/>
      <c r="H234" s="328"/>
      <c r="I234" s="415" t="s">
        <v>346</v>
      </c>
      <c r="J234" s="176" t="s">
        <v>347</v>
      </c>
      <c r="K234" s="177" t="s">
        <v>32</v>
      </c>
      <c r="L234" s="365">
        <v>64850</v>
      </c>
      <c r="N234" s="466"/>
    </row>
    <row r="235" spans="1:14" s="66" customFormat="1" ht="15.95" customHeight="1">
      <c r="A235" s="274"/>
      <c r="B235" s="300"/>
      <c r="C235" s="262"/>
      <c r="D235" s="414"/>
      <c r="E235" s="302"/>
      <c r="F235" s="218"/>
      <c r="G235" s="218"/>
      <c r="H235" s="328"/>
      <c r="I235" s="415" t="s">
        <v>383</v>
      </c>
      <c r="J235" s="176" t="s">
        <v>384</v>
      </c>
      <c r="K235" s="177" t="s">
        <v>255</v>
      </c>
      <c r="L235" s="365">
        <v>1000000</v>
      </c>
      <c r="N235" s="466"/>
    </row>
    <row r="236" spans="1:14" s="66" customFormat="1" ht="15.95" customHeight="1">
      <c r="A236" s="274"/>
      <c r="B236" s="300"/>
      <c r="C236" s="262"/>
      <c r="D236" s="414"/>
      <c r="E236" s="302"/>
      <c r="F236" s="218"/>
      <c r="G236" s="218"/>
      <c r="H236" s="328"/>
      <c r="I236" s="415" t="s">
        <v>381</v>
      </c>
      <c r="J236" s="176" t="s">
        <v>382</v>
      </c>
      <c r="K236" s="177" t="s">
        <v>255</v>
      </c>
      <c r="L236" s="365">
        <v>500000</v>
      </c>
      <c r="N236" s="466"/>
    </row>
    <row r="237" spans="1:14" s="66" customFormat="1" ht="15.95" customHeight="1">
      <c r="A237" s="274"/>
      <c r="B237" s="300"/>
      <c r="C237" s="262"/>
      <c r="D237" s="414"/>
      <c r="E237" s="302"/>
      <c r="F237" s="218"/>
      <c r="G237" s="218"/>
      <c r="H237" s="328"/>
      <c r="I237" s="415" t="s">
        <v>379</v>
      </c>
      <c r="J237" s="204" t="s">
        <v>380</v>
      </c>
      <c r="K237" s="177" t="s">
        <v>284</v>
      </c>
      <c r="L237" s="365">
        <v>600000</v>
      </c>
      <c r="N237" s="466"/>
    </row>
    <row r="238" spans="1:14" s="66" customFormat="1" ht="15.95" customHeight="1" thickBot="1">
      <c r="A238" s="290"/>
      <c r="B238" s="416"/>
      <c r="C238" s="417" t="s">
        <v>349</v>
      </c>
      <c r="D238" s="418">
        <v>890000</v>
      </c>
      <c r="E238" s="419"/>
      <c r="F238" s="420">
        <f>SUM(L238)</f>
        <v>822700</v>
      </c>
      <c r="G238" s="420">
        <f>SUM(F238-D238)</f>
        <v>-67300</v>
      </c>
      <c r="H238" s="421">
        <f>SUM(G238/D238)</f>
        <v>-7.5617977528089894E-2</v>
      </c>
      <c r="I238" s="422" t="s">
        <v>350</v>
      </c>
      <c r="J238" s="423" t="s">
        <v>385</v>
      </c>
      <c r="K238" s="424" t="s">
        <v>255</v>
      </c>
      <c r="L238" s="425">
        <v>822700</v>
      </c>
      <c r="N238" s="466"/>
    </row>
    <row r="239" spans="1:14" s="2" customFormat="1" ht="27.75" customHeight="1">
      <c r="A239" s="677" t="s">
        <v>483</v>
      </c>
      <c r="B239" s="694"/>
      <c r="C239" s="694"/>
      <c r="D239" s="694"/>
      <c r="E239" s="694"/>
      <c r="F239" s="694"/>
      <c r="G239" s="694"/>
      <c r="H239" s="694"/>
      <c r="I239" s="695"/>
      <c r="J239" s="696"/>
      <c r="K239" s="696"/>
      <c r="L239" s="696"/>
      <c r="N239" s="465"/>
    </row>
    <row r="240" spans="1:14" s="2" customFormat="1" ht="21" customHeight="1" thickBot="1">
      <c r="A240" s="300" t="s">
        <v>351</v>
      </c>
      <c r="B240" s="300"/>
      <c r="C240" s="301"/>
      <c r="D240" s="220"/>
      <c r="E240" s="302"/>
      <c r="F240" s="303"/>
      <c r="G240" s="303"/>
      <c r="H240" s="302"/>
      <c r="I240" s="300"/>
      <c r="J240" s="266"/>
      <c r="K240" s="261"/>
      <c r="L240" s="220" t="s">
        <v>289</v>
      </c>
      <c r="N240" s="465"/>
    </row>
    <row r="241" spans="1:14" s="2" customFormat="1" ht="22.5" customHeight="1">
      <c r="A241" s="713" t="s">
        <v>290</v>
      </c>
      <c r="B241" s="714"/>
      <c r="C241" s="714"/>
      <c r="D241" s="714"/>
      <c r="E241" s="714"/>
      <c r="F241" s="714"/>
      <c r="G241" s="714"/>
      <c r="H241" s="715"/>
      <c r="I241" s="716" t="s">
        <v>250</v>
      </c>
      <c r="J241" s="717"/>
      <c r="K241" s="717"/>
      <c r="L241" s="718"/>
      <c r="N241" s="465"/>
    </row>
    <row r="242" spans="1:14" s="2" customFormat="1" ht="22.5" customHeight="1">
      <c r="A242" s="721" t="s">
        <v>10</v>
      </c>
      <c r="B242" s="722"/>
      <c r="C242" s="722"/>
      <c r="D242" s="75" t="s">
        <v>183</v>
      </c>
      <c r="E242" s="74" t="s">
        <v>25</v>
      </c>
      <c r="F242" s="75" t="s">
        <v>367</v>
      </c>
      <c r="G242" s="723" t="s">
        <v>251</v>
      </c>
      <c r="H242" s="724"/>
      <c r="I242" s="719"/>
      <c r="J242" s="719"/>
      <c r="K242" s="719"/>
      <c r="L242" s="720"/>
      <c r="N242" s="465"/>
    </row>
    <row r="243" spans="1:14" s="2" customFormat="1" ht="22.5" customHeight="1">
      <c r="A243" s="304" t="s">
        <v>0</v>
      </c>
      <c r="B243" s="305" t="s">
        <v>15</v>
      </c>
      <c r="C243" s="305" t="s">
        <v>2</v>
      </c>
      <c r="D243" s="78" t="s">
        <v>155</v>
      </c>
      <c r="E243" s="74"/>
      <c r="F243" s="78" t="s">
        <v>386</v>
      </c>
      <c r="G243" s="306" t="s">
        <v>22</v>
      </c>
      <c r="H243" s="307" t="s">
        <v>11</v>
      </c>
      <c r="I243" s="719"/>
      <c r="J243" s="719"/>
      <c r="K243" s="719"/>
      <c r="L243" s="720"/>
      <c r="N243" s="465"/>
    </row>
    <row r="244" spans="1:14" s="2" customFormat="1" ht="21" customHeight="1">
      <c r="A244" s="347" t="s">
        <v>352</v>
      </c>
      <c r="B244" s="426"/>
      <c r="C244" s="412" t="s">
        <v>281</v>
      </c>
      <c r="D244" s="427">
        <f>SUM(D245)</f>
        <v>2000000</v>
      </c>
      <c r="E244" s="413"/>
      <c r="F244" s="216">
        <f>SUM(F245)</f>
        <v>2000000</v>
      </c>
      <c r="G244" s="216">
        <f>SUM(F244-D244)</f>
        <v>0</v>
      </c>
      <c r="H244" s="428">
        <v>1</v>
      </c>
      <c r="I244" s="396"/>
      <c r="J244" s="230"/>
      <c r="K244" s="231"/>
      <c r="L244" s="232"/>
      <c r="N244" s="465"/>
    </row>
    <row r="245" spans="1:14" s="2" customFormat="1" ht="21" customHeight="1">
      <c r="A245" s="333"/>
      <c r="B245" s="429" t="s">
        <v>353</v>
      </c>
      <c r="C245" s="412" t="s">
        <v>354</v>
      </c>
      <c r="D245" s="427">
        <v>2000000</v>
      </c>
      <c r="E245" s="413"/>
      <c r="F245" s="216">
        <v>2000000</v>
      </c>
      <c r="G245" s="216">
        <f>SUM(F245-D245)</f>
        <v>0</v>
      </c>
      <c r="H245" s="428">
        <v>1</v>
      </c>
      <c r="I245" s="396"/>
      <c r="J245" s="230"/>
      <c r="K245" s="231"/>
      <c r="L245" s="232">
        <f>SUM(L246:L247)</f>
        <v>2000000</v>
      </c>
      <c r="N245" s="465"/>
    </row>
    <row r="246" spans="1:14" s="2" customFormat="1" ht="21" customHeight="1">
      <c r="A246" s="274"/>
      <c r="B246" s="281"/>
      <c r="C246" s="336"/>
      <c r="D246" s="414"/>
      <c r="E246" s="302"/>
      <c r="F246" s="218"/>
      <c r="G246" s="218"/>
      <c r="H246" s="376"/>
      <c r="I246" s="329" t="s">
        <v>456</v>
      </c>
      <c r="J246" s="176" t="s">
        <v>510</v>
      </c>
      <c r="K246" s="177" t="s">
        <v>255</v>
      </c>
      <c r="L246" s="178">
        <v>2000000</v>
      </c>
      <c r="N246" s="465"/>
    </row>
    <row r="247" spans="1:14" s="2" customFormat="1" ht="21" customHeight="1">
      <c r="A247" s="347" t="s">
        <v>355</v>
      </c>
      <c r="B247" s="426"/>
      <c r="C247" s="412" t="s">
        <v>281</v>
      </c>
      <c r="D247" s="427">
        <f>SUM(D248)</f>
        <v>0</v>
      </c>
      <c r="E247" s="413"/>
      <c r="F247" s="216">
        <f>SUM(F248)</f>
        <v>0</v>
      </c>
      <c r="G247" s="216">
        <f>SUM(F247-D247)</f>
        <v>0</v>
      </c>
      <c r="H247" s="428" t="e">
        <f>SUM(G247/D247)</f>
        <v>#DIV/0!</v>
      </c>
      <c r="I247" s="396"/>
      <c r="J247" s="230"/>
      <c r="K247" s="231"/>
      <c r="L247" s="232"/>
      <c r="N247" s="465"/>
    </row>
    <row r="248" spans="1:14" s="2" customFormat="1" ht="21" customHeight="1">
      <c r="A248" s="333"/>
      <c r="B248" s="429" t="s">
        <v>355</v>
      </c>
      <c r="C248" s="412" t="s">
        <v>355</v>
      </c>
      <c r="D248" s="427">
        <v>0</v>
      </c>
      <c r="E248" s="413"/>
      <c r="F248" s="216">
        <f>SUM(L248)</f>
        <v>0</v>
      </c>
      <c r="G248" s="216">
        <f>SUM(F248-D248)</f>
        <v>0</v>
      </c>
      <c r="H248" s="428" t="e">
        <f>SUM(G248/D248)</f>
        <v>#DIV/0!</v>
      </c>
      <c r="I248" s="396"/>
      <c r="J248" s="230"/>
      <c r="K248" s="231"/>
      <c r="L248" s="232">
        <f>SUM(L249:L250)</f>
        <v>0</v>
      </c>
      <c r="N248" s="465"/>
    </row>
    <row r="249" spans="1:14" s="2" customFormat="1" ht="21" customHeight="1">
      <c r="A249" s="274"/>
      <c r="B249" s="281"/>
      <c r="C249" s="336"/>
      <c r="D249" s="414"/>
      <c r="E249" s="302"/>
      <c r="F249" s="218"/>
      <c r="G249" s="218"/>
      <c r="H249" s="376"/>
      <c r="I249" s="329"/>
      <c r="J249" s="176"/>
      <c r="K249" s="177"/>
      <c r="L249" s="178"/>
      <c r="N249" s="465"/>
    </row>
    <row r="250" spans="1:14" s="2" customFormat="1" ht="21" customHeight="1">
      <c r="A250" s="430"/>
      <c r="B250" s="286"/>
      <c r="C250" s="431"/>
      <c r="D250" s="432"/>
      <c r="E250" s="411"/>
      <c r="F250" s="249"/>
      <c r="G250" s="249"/>
      <c r="H250" s="433"/>
      <c r="I250" s="332"/>
      <c r="J250" s="253"/>
      <c r="K250" s="244"/>
      <c r="L250" s="245"/>
      <c r="N250" s="465"/>
    </row>
    <row r="251" spans="1:14" s="2" customFormat="1" ht="21" customHeight="1">
      <c r="A251" s="434" t="s">
        <v>356</v>
      </c>
      <c r="B251" s="239"/>
      <c r="C251" s="435" t="s">
        <v>281</v>
      </c>
      <c r="D251" s="249">
        <f>SUM(D252+D259)</f>
        <v>70091329</v>
      </c>
      <c r="E251" s="302"/>
      <c r="F251" s="249">
        <f>SUM(F252+F259)</f>
        <v>62944403</v>
      </c>
      <c r="G251" s="251">
        <f>SUM(F251-D251)</f>
        <v>-7146926</v>
      </c>
      <c r="H251" s="252">
        <f>SUM(G251/D251)</f>
        <v>-0.10196590793705738</v>
      </c>
      <c r="I251" s="229"/>
      <c r="J251" s="230"/>
      <c r="K251" s="231"/>
      <c r="L251" s="232"/>
      <c r="N251" s="465"/>
    </row>
    <row r="252" spans="1:14" s="2" customFormat="1" ht="21" customHeight="1">
      <c r="A252" s="436"/>
      <c r="B252" s="227" t="s">
        <v>357</v>
      </c>
      <c r="C252" s="227" t="s">
        <v>358</v>
      </c>
      <c r="D252" s="251">
        <v>68785788</v>
      </c>
      <c r="E252" s="321"/>
      <c r="F252" s="216">
        <f>SUM(L252)</f>
        <v>61638862</v>
      </c>
      <c r="G252" s="251">
        <f>SUM(F252-D252)</f>
        <v>-7146926</v>
      </c>
      <c r="H252" s="252">
        <f>SUM(G252/D252)</f>
        <v>-0.10390120121906578</v>
      </c>
      <c r="I252" s="437"/>
      <c r="J252" s="438"/>
      <c r="K252" s="231"/>
      <c r="L252" s="245">
        <f>SUM(L253:L258)</f>
        <v>61638862</v>
      </c>
      <c r="N252" s="465"/>
    </row>
    <row r="253" spans="1:14" s="2" customFormat="1" ht="21" customHeight="1">
      <c r="A253" s="439"/>
      <c r="B253" s="336"/>
      <c r="C253" s="336"/>
      <c r="D253" s="370"/>
      <c r="E253" s="327"/>
      <c r="F253" s="218"/>
      <c r="G253" s="370"/>
      <c r="H253" s="319"/>
      <c r="I253" s="440" t="s">
        <v>359</v>
      </c>
      <c r="J253" s="441"/>
      <c r="K253" s="177" t="s">
        <v>255</v>
      </c>
      <c r="L253" s="178">
        <v>18173270</v>
      </c>
      <c r="N253" s="465"/>
    </row>
    <row r="254" spans="1:14" s="2" customFormat="1" ht="21" customHeight="1">
      <c r="A254" s="439"/>
      <c r="B254" s="336"/>
      <c r="C254" s="414"/>
      <c r="D254" s="414"/>
      <c r="E254" s="176"/>
      <c r="F254" s="442"/>
      <c r="G254" s="414"/>
      <c r="H254" s="176"/>
      <c r="I254" s="440" t="s">
        <v>360</v>
      </c>
      <c r="J254" s="443"/>
      <c r="K254" s="177" t="s">
        <v>255</v>
      </c>
      <c r="L254" s="178">
        <v>11339139</v>
      </c>
      <c r="N254" s="465"/>
    </row>
    <row r="255" spans="1:14" s="2" customFormat="1" ht="21" customHeight="1">
      <c r="A255" s="274"/>
      <c r="B255" s="281"/>
      <c r="C255" s="336"/>
      <c r="D255" s="414"/>
      <c r="E255" s="302"/>
      <c r="F255" s="220"/>
      <c r="G255" s="218"/>
      <c r="H255" s="444"/>
      <c r="I255" s="329" t="s">
        <v>361</v>
      </c>
      <c r="J255" s="441"/>
      <c r="K255" s="177" t="s">
        <v>284</v>
      </c>
      <c r="L255" s="178">
        <v>123882</v>
      </c>
      <c r="N255" s="465"/>
    </row>
    <row r="256" spans="1:14" s="2" customFormat="1" ht="21" customHeight="1">
      <c r="A256" s="274"/>
      <c r="B256" s="281"/>
      <c r="C256" s="336"/>
      <c r="D256" s="414"/>
      <c r="E256" s="302"/>
      <c r="F256" s="220"/>
      <c r="G256" s="218"/>
      <c r="H256" s="444"/>
      <c r="I256" s="329" t="s">
        <v>362</v>
      </c>
      <c r="J256" s="441"/>
      <c r="K256" s="177" t="s">
        <v>284</v>
      </c>
      <c r="L256" s="178">
        <v>71</v>
      </c>
      <c r="N256" s="465"/>
    </row>
    <row r="257" spans="1:14" s="2" customFormat="1" ht="21" customHeight="1">
      <c r="A257" s="274"/>
      <c r="B257" s="281"/>
      <c r="C257" s="336"/>
      <c r="D257" s="414"/>
      <c r="E257" s="302"/>
      <c r="F257" s="220"/>
      <c r="G257" s="218"/>
      <c r="H257" s="444"/>
      <c r="I257" s="329" t="s">
        <v>457</v>
      </c>
      <c r="J257" s="441"/>
      <c r="K257" s="177" t="s">
        <v>284</v>
      </c>
      <c r="L257" s="178">
        <v>2500</v>
      </c>
      <c r="N257" s="465"/>
    </row>
    <row r="258" spans="1:14" s="2" customFormat="1" ht="21" customHeight="1">
      <c r="A258" s="274"/>
      <c r="B258" s="281"/>
      <c r="C258" s="431"/>
      <c r="D258" s="432"/>
      <c r="E258" s="411"/>
      <c r="F258" s="270"/>
      <c r="G258" s="249"/>
      <c r="H258" s="433"/>
      <c r="I258" s="332" t="s">
        <v>363</v>
      </c>
      <c r="J258" s="438"/>
      <c r="K258" s="244" t="s">
        <v>284</v>
      </c>
      <c r="L258" s="245">
        <v>32000000</v>
      </c>
      <c r="N258" s="465"/>
    </row>
    <row r="259" spans="1:14" ht="21" customHeight="1">
      <c r="A259" s="233"/>
      <c r="B259" s="8"/>
      <c r="C259" s="330" t="s">
        <v>364</v>
      </c>
      <c r="D259" s="251">
        <v>1305541</v>
      </c>
      <c r="E259" s="331"/>
      <c r="F259" s="216">
        <f>SUM(L259)</f>
        <v>1305541</v>
      </c>
      <c r="G259" s="410">
        <f>SUM(F259-D259)</f>
        <v>0</v>
      </c>
      <c r="H259" s="252">
        <f>SUM(G259/D259)</f>
        <v>0</v>
      </c>
      <c r="I259" s="445"/>
      <c r="J259" s="446"/>
      <c r="K259" s="231"/>
      <c r="L259" s="232">
        <f>SUM(L260:L262)</f>
        <v>1305541</v>
      </c>
    </row>
    <row r="260" spans="1:14" ht="21" customHeight="1">
      <c r="A260" s="233"/>
      <c r="B260" s="447"/>
      <c r="C260" s="448"/>
      <c r="D260" s="449"/>
      <c r="E260" s="338"/>
      <c r="F260" s="340"/>
      <c r="G260" s="450"/>
      <c r="H260" s="451"/>
      <c r="I260" s="329" t="s">
        <v>365</v>
      </c>
      <c r="J260" s="176"/>
      <c r="K260" s="177" t="s">
        <v>255</v>
      </c>
      <c r="L260" s="178">
        <v>1200000</v>
      </c>
    </row>
    <row r="261" spans="1:14" ht="21" customHeight="1">
      <c r="A261" s="233"/>
      <c r="B261" s="447"/>
      <c r="C261" s="7"/>
      <c r="D261" s="449"/>
      <c r="E261" s="338"/>
      <c r="F261" s="383"/>
      <c r="G261" s="452"/>
      <c r="H261" s="453"/>
      <c r="I261" s="329" t="s">
        <v>366</v>
      </c>
      <c r="J261" s="176"/>
      <c r="K261" s="177" t="s">
        <v>255</v>
      </c>
      <c r="L261" s="178">
        <v>105541</v>
      </c>
    </row>
    <row r="262" spans="1:14" ht="21" customHeight="1" thickBot="1">
      <c r="A262" s="454"/>
      <c r="B262" s="455"/>
      <c r="C262" s="456"/>
      <c r="D262" s="457"/>
      <c r="E262" s="458"/>
      <c r="F262" s="459"/>
      <c r="G262" s="459"/>
      <c r="H262" s="460"/>
      <c r="I262" s="296"/>
      <c r="J262" s="297"/>
      <c r="K262" s="346"/>
      <c r="L262" s="299"/>
    </row>
  </sheetData>
  <mergeCells count="48">
    <mergeCell ref="A241:H241"/>
    <mergeCell ref="I241:L243"/>
    <mergeCell ref="A242:C242"/>
    <mergeCell ref="G242:H242"/>
    <mergeCell ref="A206:L206"/>
    <mergeCell ref="A208:H208"/>
    <mergeCell ref="I208:L210"/>
    <mergeCell ref="A209:C209"/>
    <mergeCell ref="A154:C154"/>
    <mergeCell ref="G154:H154"/>
    <mergeCell ref="G209:H209"/>
    <mergeCell ref="G180:H180"/>
    <mergeCell ref="A239:L239"/>
    <mergeCell ref="A177:L177"/>
    <mergeCell ref="A179:H179"/>
    <mergeCell ref="I179:L181"/>
    <mergeCell ref="A180:C180"/>
    <mergeCell ref="A153:H153"/>
    <mergeCell ref="I153:L155"/>
    <mergeCell ref="A87:L87"/>
    <mergeCell ref="A7:B7"/>
    <mergeCell ref="A28:L28"/>
    <mergeCell ref="A30:H30"/>
    <mergeCell ref="I30:L32"/>
    <mergeCell ref="A31:C31"/>
    <mergeCell ref="G31:H31"/>
    <mergeCell ref="A52:L52"/>
    <mergeCell ref="A151:L151"/>
    <mergeCell ref="A89:H89"/>
    <mergeCell ref="I89:L91"/>
    <mergeCell ref="A90:C90"/>
    <mergeCell ref="G90:H90"/>
    <mergeCell ref="A122:L122"/>
    <mergeCell ref="A54:H54"/>
    <mergeCell ref="I54:L56"/>
    <mergeCell ref="A55:C55"/>
    <mergeCell ref="G55:H55"/>
    <mergeCell ref="A124:H124"/>
    <mergeCell ref="I124:L126"/>
    <mergeCell ref="A125:C125"/>
    <mergeCell ref="G125:H125"/>
    <mergeCell ref="A77:A78"/>
    <mergeCell ref="A6:C6"/>
    <mergeCell ref="A1:L1"/>
    <mergeCell ref="A3:H3"/>
    <mergeCell ref="I3:L5"/>
    <mergeCell ref="A4:C4"/>
    <mergeCell ref="G4:H4"/>
  </mergeCells>
  <phoneticPr fontId="5" type="noConversion"/>
  <printOptions horizontalCentered="1" verticalCentered="1"/>
  <pageMargins left="0.33" right="0.35" top="0.28000000000000003" bottom="0.4" header="0.23" footer="0.1574803149606299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opLeftCell="A25" workbookViewId="0">
      <selection activeCell="A29" sqref="A29:G29"/>
    </sheetView>
  </sheetViews>
  <sheetFormatPr defaultRowHeight="16.5"/>
  <cols>
    <col min="1" max="2" width="9" style="138" customWidth="1"/>
    <col min="3" max="3" width="12" style="138" customWidth="1"/>
    <col min="4" max="4" width="12.75" style="139" customWidth="1"/>
    <col min="5" max="5" width="12.25" style="139" customWidth="1"/>
    <col min="6" max="6" width="10.375" style="140" customWidth="1"/>
    <col min="7" max="7" width="8.375" style="141" customWidth="1"/>
    <col min="8" max="8" width="53" customWidth="1"/>
  </cols>
  <sheetData>
    <row r="1" spans="1:8" ht="22.5" customHeight="1">
      <c r="A1" s="665" t="s">
        <v>485</v>
      </c>
      <c r="B1" s="665"/>
      <c r="C1" s="665"/>
      <c r="D1" s="665"/>
      <c r="E1" s="665"/>
      <c r="F1" s="665"/>
      <c r="G1" s="665"/>
      <c r="H1" s="745"/>
    </row>
    <row r="2" spans="1:8" ht="22.5" customHeight="1" thickBot="1">
      <c r="A2" s="746" t="s">
        <v>161</v>
      </c>
      <c r="B2" s="746"/>
      <c r="C2" s="746"/>
      <c r="D2" s="746"/>
      <c r="E2" s="746"/>
      <c r="F2" s="746"/>
      <c r="G2" s="746"/>
      <c r="H2" s="185" t="s">
        <v>159</v>
      </c>
    </row>
    <row r="3" spans="1:8" ht="21.95" customHeight="1">
      <c r="A3" s="666" t="s">
        <v>8</v>
      </c>
      <c r="B3" s="667"/>
      <c r="C3" s="667"/>
      <c r="D3" s="667"/>
      <c r="E3" s="667"/>
      <c r="F3" s="667"/>
      <c r="G3" s="667"/>
      <c r="H3" s="736" t="s">
        <v>162</v>
      </c>
    </row>
    <row r="4" spans="1:8" ht="21.95" customHeight="1">
      <c r="A4" s="669" t="s">
        <v>10</v>
      </c>
      <c r="B4" s="670"/>
      <c r="C4" s="670"/>
      <c r="D4" s="200" t="s">
        <v>154</v>
      </c>
      <c r="E4" s="200" t="s">
        <v>190</v>
      </c>
      <c r="F4" s="670" t="s">
        <v>163</v>
      </c>
      <c r="G4" s="670"/>
      <c r="H4" s="747"/>
    </row>
    <row r="5" spans="1:8" ht="21.95" customHeight="1">
      <c r="A5" s="201" t="s">
        <v>0</v>
      </c>
      <c r="B5" s="202" t="s">
        <v>1</v>
      </c>
      <c r="C5" s="202" t="s">
        <v>2</v>
      </c>
      <c r="D5" s="200" t="s">
        <v>164</v>
      </c>
      <c r="E5" s="200" t="s">
        <v>165</v>
      </c>
      <c r="F5" s="200" t="s">
        <v>22</v>
      </c>
      <c r="G5" s="203" t="s">
        <v>11</v>
      </c>
      <c r="H5" s="748"/>
    </row>
    <row r="6" spans="1:8" ht="21.95" customHeight="1">
      <c r="A6" s="684" t="s">
        <v>166</v>
      </c>
      <c r="B6" s="685"/>
      <c r="C6" s="685"/>
      <c r="D6" s="3" t="e">
        <f>SUM(D7+D15+D19+D24+D22)</f>
        <v>#REF!</v>
      </c>
      <c r="E6" s="3" t="e">
        <f>SUM(E7+E15+E19+E24+E22)</f>
        <v>#REF!</v>
      </c>
      <c r="F6" s="3" t="e">
        <f>SUM(E6-D6)</f>
        <v>#REF!</v>
      </c>
      <c r="G6" s="183" t="e">
        <f>SUM(F6/D6)</f>
        <v>#REF!</v>
      </c>
      <c r="H6" s="195"/>
    </row>
    <row r="7" spans="1:8" ht="21.95" customHeight="1">
      <c r="A7" s="5" t="s">
        <v>167</v>
      </c>
      <c r="B7" s="6"/>
      <c r="C7" s="6" t="s">
        <v>168</v>
      </c>
      <c r="D7" s="4" t="e">
        <f>SUM(D8+D11)</f>
        <v>#REF!</v>
      </c>
      <c r="E7" s="4" t="e">
        <f>SUM(E8+E11)</f>
        <v>#REF!</v>
      </c>
      <c r="F7" s="4" t="e">
        <f t="shared" ref="F7:F26" si="0">SUM(E7-D7)</f>
        <v>#REF!</v>
      </c>
      <c r="G7" s="184" t="e">
        <f t="shared" ref="G7:G25" si="1">SUM(F7/D7)</f>
        <v>#REF!</v>
      </c>
      <c r="H7" s="195"/>
    </row>
    <row r="8" spans="1:8" ht="21.95" customHeight="1">
      <c r="A8" s="191"/>
      <c r="B8" s="150" t="s">
        <v>116</v>
      </c>
      <c r="C8" s="151" t="s">
        <v>36</v>
      </c>
      <c r="D8" s="149" t="e">
        <f>SUM(D9:D10)</f>
        <v>#REF!</v>
      </c>
      <c r="E8" s="149" t="e">
        <f>SUM(E9:E10)</f>
        <v>#REF!</v>
      </c>
      <c r="F8" s="4" t="e">
        <f t="shared" si="0"/>
        <v>#REF!</v>
      </c>
      <c r="G8" s="184" t="e">
        <f t="shared" si="1"/>
        <v>#REF!</v>
      </c>
      <c r="H8" s="195"/>
    </row>
    <row r="9" spans="1:8" ht="21.95" customHeight="1">
      <c r="A9" s="191"/>
      <c r="B9" s="150"/>
      <c r="C9" s="150" t="s">
        <v>118</v>
      </c>
      <c r="D9" s="149" t="e">
        <f>#REF!</f>
        <v>#REF!</v>
      </c>
      <c r="E9" s="149" t="e">
        <f>#REF!</f>
        <v>#REF!</v>
      </c>
      <c r="F9" s="4" t="e">
        <f t="shared" si="0"/>
        <v>#REF!</v>
      </c>
      <c r="G9" s="184" t="e">
        <f t="shared" si="1"/>
        <v>#REF!</v>
      </c>
      <c r="H9" s="195"/>
    </row>
    <row r="10" spans="1:8" ht="21.95" customHeight="1">
      <c r="A10" s="155"/>
      <c r="B10" s="151"/>
      <c r="C10" s="150" t="s">
        <v>63</v>
      </c>
      <c r="D10" s="149" t="e">
        <f>#REF!</f>
        <v>#REF!</v>
      </c>
      <c r="E10" s="149" t="e">
        <f>#REF!</f>
        <v>#REF!</v>
      </c>
      <c r="F10" s="4" t="e">
        <f t="shared" si="0"/>
        <v>#REF!</v>
      </c>
      <c r="G10" s="184" t="e">
        <f t="shared" si="1"/>
        <v>#REF!</v>
      </c>
      <c r="H10" s="195"/>
    </row>
    <row r="11" spans="1:8" ht="21.95" customHeight="1">
      <c r="A11" s="155"/>
      <c r="B11" s="153" t="s">
        <v>180</v>
      </c>
      <c r="C11" s="151" t="s">
        <v>169</v>
      </c>
      <c r="D11" s="149" t="e">
        <f>SUM(D12:D14)</f>
        <v>#REF!</v>
      </c>
      <c r="E11" s="149" t="e">
        <f>SUM(E12:E14)</f>
        <v>#REF!</v>
      </c>
      <c r="F11" s="4" t="e">
        <f t="shared" si="0"/>
        <v>#REF!</v>
      </c>
      <c r="G11" s="184" t="e">
        <f t="shared" si="1"/>
        <v>#REF!</v>
      </c>
      <c r="H11" s="195"/>
    </row>
    <row r="12" spans="1:8" ht="21.95" customHeight="1">
      <c r="A12" s="155"/>
      <c r="B12" s="151"/>
      <c r="C12" s="151" t="s">
        <v>170</v>
      </c>
      <c r="D12" s="152" t="e">
        <f>#REF!</f>
        <v>#REF!</v>
      </c>
      <c r="E12" s="149" t="e">
        <f>#REF!</f>
        <v>#REF!</v>
      </c>
      <c r="F12" s="4" t="e">
        <f t="shared" si="0"/>
        <v>#REF!</v>
      </c>
      <c r="G12" s="184" t="e">
        <f t="shared" si="1"/>
        <v>#REF!</v>
      </c>
      <c r="H12" s="195" t="s">
        <v>239</v>
      </c>
    </row>
    <row r="13" spans="1:8" ht="21.95" customHeight="1">
      <c r="A13" s="155"/>
      <c r="B13" s="151"/>
      <c r="C13" s="150" t="s">
        <v>171</v>
      </c>
      <c r="D13" s="152" t="e">
        <f>#REF!</f>
        <v>#REF!</v>
      </c>
      <c r="E13" s="149" t="e">
        <f>#REF!</f>
        <v>#REF!</v>
      </c>
      <c r="F13" s="4" t="e">
        <f t="shared" si="0"/>
        <v>#REF!</v>
      </c>
      <c r="G13" s="184" t="e">
        <f t="shared" si="1"/>
        <v>#REF!</v>
      </c>
      <c r="H13" s="195"/>
    </row>
    <row r="14" spans="1:8" ht="21.95" customHeight="1">
      <c r="A14" s="155"/>
      <c r="B14" s="151"/>
      <c r="C14" s="151" t="s">
        <v>172</v>
      </c>
      <c r="D14" s="149" t="e">
        <f>#REF!</f>
        <v>#REF!</v>
      </c>
      <c r="E14" s="149" t="e">
        <f>#REF!</f>
        <v>#REF!</v>
      </c>
      <c r="F14" s="4" t="e">
        <f t="shared" si="0"/>
        <v>#REF!</v>
      </c>
      <c r="G14" s="184" t="e">
        <f t="shared" si="1"/>
        <v>#REF!</v>
      </c>
      <c r="H14" s="195"/>
    </row>
    <row r="15" spans="1:8" ht="21.95" customHeight="1">
      <c r="A15" s="5" t="s">
        <v>173</v>
      </c>
      <c r="B15" s="6"/>
      <c r="C15" s="6" t="s">
        <v>168</v>
      </c>
      <c r="D15" s="4" t="e">
        <f>SUM(D16)</f>
        <v>#REF!</v>
      </c>
      <c r="E15" s="149" t="e">
        <f>SUM(E16)</f>
        <v>#REF!</v>
      </c>
      <c r="F15" s="4" t="e">
        <f t="shared" si="0"/>
        <v>#REF!</v>
      </c>
      <c r="G15" s="184" t="e">
        <f t="shared" si="1"/>
        <v>#REF!</v>
      </c>
      <c r="H15" s="195"/>
    </row>
    <row r="16" spans="1:8" ht="21.95" customHeight="1">
      <c r="A16" s="191"/>
      <c r="B16" s="153" t="s">
        <v>174</v>
      </c>
      <c r="C16" s="151" t="s">
        <v>169</v>
      </c>
      <c r="D16" s="149" t="e">
        <f>SUM(D17:D18)</f>
        <v>#REF!</v>
      </c>
      <c r="E16" s="149" t="e">
        <f>SUM(E17:E18)</f>
        <v>#REF!</v>
      </c>
      <c r="F16" s="4" t="e">
        <f t="shared" si="0"/>
        <v>#REF!</v>
      </c>
      <c r="G16" s="184" t="e">
        <f t="shared" si="1"/>
        <v>#REF!</v>
      </c>
      <c r="H16" s="195"/>
    </row>
    <row r="17" spans="1:8" ht="21.95" customHeight="1">
      <c r="A17" s="191"/>
      <c r="B17" s="151"/>
      <c r="C17" s="150" t="s">
        <v>175</v>
      </c>
      <c r="D17" s="149" t="e">
        <f>#REF!</f>
        <v>#REF!</v>
      </c>
      <c r="E17" s="149" t="e">
        <f>#REF!</f>
        <v>#REF!</v>
      </c>
      <c r="F17" s="4" t="e">
        <f t="shared" si="0"/>
        <v>#REF!</v>
      </c>
      <c r="G17" s="184" t="e">
        <f t="shared" si="1"/>
        <v>#REF!</v>
      </c>
      <c r="H17" s="195" t="s">
        <v>181</v>
      </c>
    </row>
    <row r="18" spans="1:8" ht="21.95" customHeight="1">
      <c r="A18" s="192"/>
      <c r="B18" s="190"/>
      <c r="C18" s="150" t="s">
        <v>176</v>
      </c>
      <c r="D18" s="149" t="e">
        <f>#REF!</f>
        <v>#REF!</v>
      </c>
      <c r="E18" s="149" t="e">
        <f>#REF!</f>
        <v>#REF!</v>
      </c>
      <c r="F18" s="4" t="e">
        <f t="shared" si="0"/>
        <v>#REF!</v>
      </c>
      <c r="G18" s="184" t="e">
        <f t="shared" si="1"/>
        <v>#REF!</v>
      </c>
      <c r="H18" s="195" t="s">
        <v>182</v>
      </c>
    </row>
    <row r="19" spans="1:8" ht="21.95" customHeight="1">
      <c r="A19" s="155" t="s">
        <v>227</v>
      </c>
      <c r="B19" s="151"/>
      <c r="C19" s="151" t="s">
        <v>168</v>
      </c>
      <c r="D19" s="149" t="e">
        <f>SUM(D20)</f>
        <v>#REF!</v>
      </c>
      <c r="E19" s="149" t="e">
        <f>SUM(E20:E21)</f>
        <v>#REF!</v>
      </c>
      <c r="F19" s="4" t="e">
        <f t="shared" si="0"/>
        <v>#REF!</v>
      </c>
      <c r="G19" s="184" t="e">
        <f t="shared" si="1"/>
        <v>#REF!</v>
      </c>
      <c r="H19" s="195"/>
    </row>
    <row r="20" spans="1:8" ht="21.95" customHeight="1">
      <c r="A20" s="155"/>
      <c r="B20" s="151" t="s">
        <v>230</v>
      </c>
      <c r="C20" s="151" t="s">
        <v>231</v>
      </c>
      <c r="D20" s="149" t="e">
        <f>#REF!</f>
        <v>#REF!</v>
      </c>
      <c r="E20" s="149" t="e">
        <f>#REF!</f>
        <v>#REF!</v>
      </c>
      <c r="F20" s="4" t="e">
        <f t="shared" si="0"/>
        <v>#REF!</v>
      </c>
      <c r="G20" s="184" t="e">
        <f t="shared" si="1"/>
        <v>#REF!</v>
      </c>
      <c r="H20" s="195"/>
    </row>
    <row r="21" spans="1:8" s="214" customFormat="1" ht="21.95" customHeight="1">
      <c r="A21" s="155"/>
      <c r="B21" s="151"/>
      <c r="C21" s="151"/>
      <c r="D21" s="149" t="e">
        <f>#REF!</f>
        <v>#REF!</v>
      </c>
      <c r="E21" s="149" t="e">
        <f>#REF!</f>
        <v>#REF!</v>
      </c>
      <c r="F21" s="4" t="e">
        <f t="shared" si="0"/>
        <v>#REF!</v>
      </c>
      <c r="G21" s="184">
        <v>1</v>
      </c>
      <c r="H21" s="195"/>
    </row>
    <row r="22" spans="1:8" s="214" customFormat="1" ht="21.95" customHeight="1">
      <c r="A22" s="155" t="s">
        <v>144</v>
      </c>
      <c r="B22" s="151" t="s">
        <v>144</v>
      </c>
      <c r="C22" s="151" t="s">
        <v>39</v>
      </c>
      <c r="D22" s="149" t="e">
        <f>SUM(D23)</f>
        <v>#REF!</v>
      </c>
      <c r="E22" s="149" t="e">
        <f>SUM(E23)</f>
        <v>#REF!</v>
      </c>
      <c r="F22" s="4" t="e">
        <f>SUM(E22-D22)</f>
        <v>#REF!</v>
      </c>
      <c r="G22" s="184" t="e">
        <f t="shared" si="1"/>
        <v>#REF!</v>
      </c>
      <c r="H22" s="195"/>
    </row>
    <row r="23" spans="1:8" s="214" customFormat="1" ht="21.95" customHeight="1">
      <c r="A23" s="155"/>
      <c r="B23" s="151"/>
      <c r="C23" s="151" t="s">
        <v>145</v>
      </c>
      <c r="D23" s="149" t="e">
        <f>#REF!</f>
        <v>#REF!</v>
      </c>
      <c r="E23" s="149" t="e">
        <f>#REF!</f>
        <v>#REF!</v>
      </c>
      <c r="F23" s="4" t="e">
        <f>SUM(E23-D23)</f>
        <v>#REF!</v>
      </c>
      <c r="G23" s="184" t="e">
        <f t="shared" si="1"/>
        <v>#REF!</v>
      </c>
      <c r="H23" s="195"/>
    </row>
    <row r="24" spans="1:8" ht="21.95" customHeight="1">
      <c r="A24" s="155" t="s">
        <v>177</v>
      </c>
      <c r="B24" s="151" t="s">
        <v>177</v>
      </c>
      <c r="C24" s="151" t="s">
        <v>168</v>
      </c>
      <c r="D24" s="149" t="e">
        <f>SUM(D25:D26)</f>
        <v>#REF!</v>
      </c>
      <c r="E24" s="149" t="e">
        <f>SUM(E25:E26)</f>
        <v>#REF!</v>
      </c>
      <c r="F24" s="4" t="e">
        <f t="shared" si="0"/>
        <v>#REF!</v>
      </c>
      <c r="G24" s="184" t="e">
        <f t="shared" si="1"/>
        <v>#REF!</v>
      </c>
      <c r="H24" s="195"/>
    </row>
    <row r="25" spans="1:8" ht="21.95" customHeight="1">
      <c r="A25" s="155"/>
      <c r="B25" s="151"/>
      <c r="C25" s="153" t="s">
        <v>178</v>
      </c>
      <c r="D25" s="149" t="e">
        <f>#REF!</f>
        <v>#REF!</v>
      </c>
      <c r="E25" s="149" t="e">
        <f>#REF!</f>
        <v>#REF!</v>
      </c>
      <c r="F25" s="4" t="e">
        <f t="shared" si="0"/>
        <v>#REF!</v>
      </c>
      <c r="G25" s="184" t="e">
        <f t="shared" si="1"/>
        <v>#REF!</v>
      </c>
      <c r="H25" s="195"/>
    </row>
    <row r="26" spans="1:8" ht="21.95" customHeight="1" thickBot="1">
      <c r="A26" s="193"/>
      <c r="B26" s="175"/>
      <c r="C26" s="175" t="s">
        <v>179</v>
      </c>
      <c r="D26" s="161" t="e">
        <f>#REF!</f>
        <v>#REF!</v>
      </c>
      <c r="E26" s="161" t="e">
        <f>#REF!</f>
        <v>#REF!</v>
      </c>
      <c r="F26" s="9" t="e">
        <f t="shared" si="0"/>
        <v>#REF!</v>
      </c>
      <c r="G26" s="194">
        <v>0</v>
      </c>
      <c r="H26" s="196"/>
    </row>
    <row r="27" spans="1:8" ht="16.5" customHeight="1"/>
    <row r="28" spans="1:8" ht="27" customHeight="1">
      <c r="A28" s="665" t="s">
        <v>486</v>
      </c>
      <c r="B28" s="665"/>
      <c r="C28" s="665"/>
      <c r="D28" s="665"/>
      <c r="E28" s="665"/>
      <c r="F28" s="665"/>
      <c r="G28" s="665"/>
      <c r="H28" s="745"/>
    </row>
    <row r="29" spans="1:8" ht="26.25" customHeight="1" thickBot="1">
      <c r="A29" s="746" t="s">
        <v>160</v>
      </c>
      <c r="B29" s="746"/>
      <c r="C29" s="746"/>
      <c r="D29" s="746"/>
      <c r="E29" s="746"/>
      <c r="F29" s="746"/>
      <c r="G29" s="746"/>
      <c r="H29" s="185" t="s">
        <v>159</v>
      </c>
    </row>
    <row r="30" spans="1:8" ht="20.45" customHeight="1">
      <c r="A30" s="739" t="s">
        <v>9</v>
      </c>
      <c r="B30" s="740"/>
      <c r="C30" s="740"/>
      <c r="D30" s="740"/>
      <c r="E30" s="740"/>
      <c r="F30" s="740"/>
      <c r="G30" s="740"/>
      <c r="H30" s="736" t="s">
        <v>162</v>
      </c>
    </row>
    <row r="31" spans="1:8" ht="20.45" customHeight="1">
      <c r="A31" s="742" t="s">
        <v>10</v>
      </c>
      <c r="B31" s="743"/>
      <c r="C31" s="743"/>
      <c r="D31" s="147" t="s">
        <v>154</v>
      </c>
      <c r="E31" s="147" t="s">
        <v>190</v>
      </c>
      <c r="F31" s="743" t="s">
        <v>31</v>
      </c>
      <c r="G31" s="743"/>
      <c r="H31" s="737"/>
    </row>
    <row r="32" spans="1:8" ht="20.45" customHeight="1">
      <c r="A32" s="181" t="s">
        <v>0</v>
      </c>
      <c r="B32" s="182" t="s">
        <v>1</v>
      </c>
      <c r="C32" s="182" t="s">
        <v>2</v>
      </c>
      <c r="D32" s="147" t="s">
        <v>114</v>
      </c>
      <c r="E32" s="147" t="s">
        <v>113</v>
      </c>
      <c r="F32" s="147" t="s">
        <v>22</v>
      </c>
      <c r="G32" s="186" t="s">
        <v>11</v>
      </c>
      <c r="H32" s="738"/>
    </row>
    <row r="33" spans="1:8" ht="20.45" customHeight="1">
      <c r="A33" s="684" t="s">
        <v>115</v>
      </c>
      <c r="B33" s="685"/>
      <c r="C33" s="685"/>
      <c r="D33" s="3" t="e">
        <f>SUM(D34+D58+D61+D73+D75)</f>
        <v>#REF!</v>
      </c>
      <c r="E33" s="3" t="e">
        <f>SUM(E34+E58+E61+E73+E75+E71)</f>
        <v>#REF!</v>
      </c>
      <c r="F33" s="3" t="e">
        <f>SUM(F34+F58+F61+F73+F75)</f>
        <v>#REF!</v>
      </c>
      <c r="G33" s="184" t="e">
        <f t="shared" ref="G33:G46" si="2">SUM(F33/D33)</f>
        <v>#REF!</v>
      </c>
      <c r="H33" s="198"/>
    </row>
    <row r="34" spans="1:8" ht="20.45" customHeight="1">
      <c r="A34" s="162" t="s">
        <v>4</v>
      </c>
      <c r="B34" s="731" t="s">
        <v>39</v>
      </c>
      <c r="C34" s="731"/>
      <c r="D34" s="148" t="e">
        <f>SUM(D35+D43+D47)</f>
        <v>#REF!</v>
      </c>
      <c r="E34" s="149" t="e">
        <f>SUM(E35+E43+E47)</f>
        <v>#REF!</v>
      </c>
      <c r="F34" s="4" t="e">
        <f t="shared" ref="F34:F52" si="3">SUM(E34-D34)</f>
        <v>#REF!</v>
      </c>
      <c r="G34" s="184" t="e">
        <f t="shared" si="2"/>
        <v>#REF!</v>
      </c>
      <c r="H34" s="198"/>
    </row>
    <row r="35" spans="1:8" ht="20.45" customHeight="1">
      <c r="A35" s="732"/>
      <c r="B35" s="179" t="s">
        <v>5</v>
      </c>
      <c r="C35" s="179" t="s">
        <v>12</v>
      </c>
      <c r="D35" s="148" t="e">
        <f>SUM(D36:D42)</f>
        <v>#REF!</v>
      </c>
      <c r="E35" s="149" t="e">
        <f>SUM(E36:E42)</f>
        <v>#REF!</v>
      </c>
      <c r="F35" s="4" t="e">
        <f t="shared" si="3"/>
        <v>#REF!</v>
      </c>
      <c r="G35" s="184" t="e">
        <f t="shared" si="2"/>
        <v>#REF!</v>
      </c>
      <c r="H35" s="198"/>
    </row>
    <row r="36" spans="1:8" ht="20.45" customHeight="1">
      <c r="A36" s="732"/>
      <c r="B36" s="731"/>
      <c r="C36" s="179" t="s">
        <v>13</v>
      </c>
      <c r="D36" s="148" t="e">
        <f>#REF!</f>
        <v>#REF!</v>
      </c>
      <c r="E36" s="149" t="e">
        <f>#REF!</f>
        <v>#REF!</v>
      </c>
      <c r="F36" s="4" t="e">
        <f t="shared" si="3"/>
        <v>#REF!</v>
      </c>
      <c r="G36" s="184" t="e">
        <f t="shared" si="2"/>
        <v>#REF!</v>
      </c>
      <c r="H36" s="198"/>
    </row>
    <row r="37" spans="1:8" ht="20.45" customHeight="1">
      <c r="A37" s="732"/>
      <c r="B37" s="731"/>
      <c r="C37" s="179" t="s">
        <v>54</v>
      </c>
      <c r="D37" s="148" t="e">
        <f>#REF!</f>
        <v>#REF!</v>
      </c>
      <c r="E37" s="149" t="e">
        <f>#REF!</f>
        <v>#REF!</v>
      </c>
      <c r="F37" s="4" t="e">
        <f t="shared" si="3"/>
        <v>#REF!</v>
      </c>
      <c r="G37" s="184" t="e">
        <f t="shared" si="2"/>
        <v>#REF!</v>
      </c>
      <c r="H37" s="198"/>
    </row>
    <row r="38" spans="1:8" ht="20.45" customHeight="1">
      <c r="A38" s="732"/>
      <c r="B38" s="731"/>
      <c r="C38" s="179" t="s">
        <v>60</v>
      </c>
      <c r="D38" s="148" t="e">
        <f>#REF!</f>
        <v>#REF!</v>
      </c>
      <c r="E38" s="149" t="e">
        <f>#REF!</f>
        <v>#REF!</v>
      </c>
      <c r="F38" s="4" t="e">
        <f t="shared" si="3"/>
        <v>#REF!</v>
      </c>
      <c r="G38" s="184" t="e">
        <f t="shared" si="2"/>
        <v>#REF!</v>
      </c>
      <c r="H38" s="198"/>
    </row>
    <row r="39" spans="1:8" ht="20.45" customHeight="1">
      <c r="A39" s="732"/>
      <c r="B39" s="731"/>
      <c r="C39" s="179" t="s">
        <v>119</v>
      </c>
      <c r="D39" s="148" t="e">
        <f>#REF!</f>
        <v>#REF!</v>
      </c>
      <c r="E39" s="149" t="e">
        <f>#REF!</f>
        <v>#REF!</v>
      </c>
      <c r="F39" s="4" t="e">
        <f t="shared" si="3"/>
        <v>#REF!</v>
      </c>
      <c r="G39" s="184" t="e">
        <f t="shared" si="2"/>
        <v>#REF!</v>
      </c>
      <c r="H39" s="198"/>
    </row>
    <row r="40" spans="1:8" ht="20.45" customHeight="1">
      <c r="A40" s="732"/>
      <c r="B40" s="735"/>
      <c r="C40" s="179" t="s">
        <v>33</v>
      </c>
      <c r="D40" s="148" t="e">
        <f>#REF!</f>
        <v>#REF!</v>
      </c>
      <c r="E40" s="149" t="e">
        <f>#REF!</f>
        <v>#REF!</v>
      </c>
      <c r="F40" s="4" t="e">
        <f t="shared" si="3"/>
        <v>#REF!</v>
      </c>
      <c r="G40" s="184" t="e">
        <f t="shared" si="2"/>
        <v>#REF!</v>
      </c>
      <c r="H40" s="198"/>
    </row>
    <row r="41" spans="1:8" ht="20.45" customHeight="1">
      <c r="A41" s="732"/>
      <c r="B41" s="735"/>
      <c r="C41" s="179" t="s">
        <v>120</v>
      </c>
      <c r="D41" s="148" t="e">
        <f>#REF!</f>
        <v>#REF!</v>
      </c>
      <c r="E41" s="149" t="e">
        <f>#REF!</f>
        <v>#REF!</v>
      </c>
      <c r="F41" s="4" t="e">
        <f t="shared" si="3"/>
        <v>#REF!</v>
      </c>
      <c r="G41" s="184" t="e">
        <f t="shared" si="2"/>
        <v>#REF!</v>
      </c>
      <c r="H41" s="198" t="s">
        <v>191</v>
      </c>
    </row>
    <row r="42" spans="1:8" ht="20.45" customHeight="1">
      <c r="A42" s="732"/>
      <c r="B42" s="735"/>
      <c r="C42" s="179" t="s">
        <v>83</v>
      </c>
      <c r="D42" s="148" t="e">
        <f>#REF!</f>
        <v>#REF!</v>
      </c>
      <c r="E42" s="149" t="e">
        <f>#REF!</f>
        <v>#REF!</v>
      </c>
      <c r="F42" s="4" t="e">
        <f t="shared" si="3"/>
        <v>#REF!</v>
      </c>
      <c r="G42" s="184" t="e">
        <f t="shared" si="2"/>
        <v>#REF!</v>
      </c>
      <c r="H42" s="198" t="s">
        <v>236</v>
      </c>
    </row>
    <row r="43" spans="1:8" ht="20.45" customHeight="1">
      <c r="A43" s="732"/>
      <c r="B43" s="179" t="s">
        <v>158</v>
      </c>
      <c r="C43" s="179" t="s">
        <v>12</v>
      </c>
      <c r="D43" s="148" t="e">
        <f>SUM(D44:D46)</f>
        <v>#REF!</v>
      </c>
      <c r="E43" s="149" t="e">
        <f>SUM(E44:E46)</f>
        <v>#REF!</v>
      </c>
      <c r="F43" s="4" t="e">
        <f t="shared" si="3"/>
        <v>#REF!</v>
      </c>
      <c r="G43" s="184" t="e">
        <f t="shared" si="2"/>
        <v>#REF!</v>
      </c>
      <c r="H43" s="198"/>
    </row>
    <row r="44" spans="1:8" ht="20.45" customHeight="1">
      <c r="A44" s="732"/>
      <c r="B44" s="179"/>
      <c r="C44" s="179" t="s">
        <v>118</v>
      </c>
      <c r="D44" s="148" t="e">
        <f>#REF!</f>
        <v>#REF!</v>
      </c>
      <c r="E44" s="149" t="e">
        <f>#REF!</f>
        <v>#REF!</v>
      </c>
      <c r="F44" s="4" t="e">
        <f t="shared" si="3"/>
        <v>#REF!</v>
      </c>
      <c r="G44" s="184" t="e">
        <f t="shared" si="2"/>
        <v>#REF!</v>
      </c>
      <c r="H44" s="198"/>
    </row>
    <row r="45" spans="1:8" ht="20.45" customHeight="1">
      <c r="A45" s="732"/>
      <c r="B45" s="179"/>
      <c r="C45" s="179" t="s">
        <v>88</v>
      </c>
      <c r="D45" s="148" t="e">
        <f>#REF!</f>
        <v>#REF!</v>
      </c>
      <c r="E45" s="149" t="e">
        <f>#REF!</f>
        <v>#REF!</v>
      </c>
      <c r="F45" s="4" t="e">
        <f t="shared" si="3"/>
        <v>#REF!</v>
      </c>
      <c r="G45" s="184" t="e">
        <f t="shared" si="2"/>
        <v>#REF!</v>
      </c>
      <c r="H45" s="198"/>
    </row>
    <row r="46" spans="1:8" ht="20.45" customHeight="1">
      <c r="A46" s="732"/>
      <c r="B46" s="179"/>
      <c r="C46" s="179" t="s">
        <v>91</v>
      </c>
      <c r="D46" s="148" t="e">
        <f>#REF!</f>
        <v>#REF!</v>
      </c>
      <c r="E46" s="149" t="e">
        <f>#REF!</f>
        <v>#REF!</v>
      </c>
      <c r="F46" s="4" t="e">
        <f t="shared" si="3"/>
        <v>#REF!</v>
      </c>
      <c r="G46" s="184" t="e">
        <f t="shared" si="2"/>
        <v>#REF!</v>
      </c>
      <c r="H46" s="198" t="s">
        <v>199</v>
      </c>
    </row>
    <row r="47" spans="1:8" ht="20.45" customHeight="1">
      <c r="A47" s="732"/>
      <c r="B47" s="179" t="s">
        <v>121</v>
      </c>
      <c r="C47" s="179" t="s">
        <v>36</v>
      </c>
      <c r="D47" s="148" t="e">
        <f>SUM(D48:D52)</f>
        <v>#REF!</v>
      </c>
      <c r="E47" s="149" t="e">
        <f>SUM(E48:E52)</f>
        <v>#REF!</v>
      </c>
      <c r="F47" s="4" t="e">
        <f t="shared" si="3"/>
        <v>#REF!</v>
      </c>
      <c r="G47" s="184" t="e">
        <f t="shared" ref="G47:G52" si="4">SUM(F47/D47)</f>
        <v>#REF!</v>
      </c>
      <c r="H47" s="198"/>
    </row>
    <row r="48" spans="1:8" ht="20.45" customHeight="1">
      <c r="A48" s="732"/>
      <c r="B48" s="179"/>
      <c r="C48" s="179" t="s">
        <v>122</v>
      </c>
      <c r="D48" s="148" t="e">
        <f>#REF!</f>
        <v>#REF!</v>
      </c>
      <c r="E48" s="149" t="e">
        <f>#REF!</f>
        <v>#REF!</v>
      </c>
      <c r="F48" s="4" t="e">
        <f t="shared" si="3"/>
        <v>#REF!</v>
      </c>
      <c r="G48" s="184" t="e">
        <f t="shared" si="4"/>
        <v>#REF!</v>
      </c>
      <c r="H48" s="198" t="s">
        <v>196</v>
      </c>
    </row>
    <row r="49" spans="1:8" ht="20.45" customHeight="1">
      <c r="A49" s="733"/>
      <c r="B49" s="180"/>
      <c r="C49" s="179" t="s">
        <v>93</v>
      </c>
      <c r="D49" s="148" t="e">
        <f>#REF!</f>
        <v>#REF!</v>
      </c>
      <c r="E49" s="149" t="e">
        <f>#REF!</f>
        <v>#REF!</v>
      </c>
      <c r="F49" s="4" t="e">
        <f t="shared" si="3"/>
        <v>#REF!</v>
      </c>
      <c r="G49" s="184" t="e">
        <f t="shared" si="4"/>
        <v>#REF!</v>
      </c>
      <c r="H49" s="198" t="s">
        <v>197</v>
      </c>
    </row>
    <row r="50" spans="1:8" ht="20.45" customHeight="1">
      <c r="A50" s="733"/>
      <c r="B50" s="180"/>
      <c r="C50" s="179" t="s">
        <v>34</v>
      </c>
      <c r="D50" s="148" t="e">
        <f>#REF!</f>
        <v>#REF!</v>
      </c>
      <c r="E50" s="149" t="e">
        <f>#REF!</f>
        <v>#REF!</v>
      </c>
      <c r="F50" s="4" t="e">
        <f t="shared" si="3"/>
        <v>#REF!</v>
      </c>
      <c r="G50" s="184" t="e">
        <f t="shared" si="4"/>
        <v>#REF!</v>
      </c>
      <c r="H50" s="198" t="s">
        <v>196</v>
      </c>
    </row>
    <row r="51" spans="1:8" ht="20.45" customHeight="1">
      <c r="A51" s="733"/>
      <c r="B51" s="180"/>
      <c r="C51" s="179" t="s">
        <v>102</v>
      </c>
      <c r="D51" s="148" t="e">
        <f>#REF!</f>
        <v>#REF!</v>
      </c>
      <c r="E51" s="149" t="e">
        <f>#REF!</f>
        <v>#REF!</v>
      </c>
      <c r="F51" s="4" t="e">
        <f t="shared" si="3"/>
        <v>#REF!</v>
      </c>
      <c r="G51" s="184" t="e">
        <f t="shared" si="4"/>
        <v>#REF!</v>
      </c>
      <c r="H51" s="198" t="s">
        <v>193</v>
      </c>
    </row>
    <row r="52" spans="1:8" ht="20.45" customHeight="1" thickBot="1">
      <c r="A52" s="734"/>
      <c r="B52" s="197"/>
      <c r="C52" s="159" t="s">
        <v>94</v>
      </c>
      <c r="D52" s="160" t="e">
        <f>#REF!</f>
        <v>#REF!</v>
      </c>
      <c r="E52" s="161" t="e">
        <f>#REF!</f>
        <v>#REF!</v>
      </c>
      <c r="F52" s="9" t="e">
        <f t="shared" si="3"/>
        <v>#REF!</v>
      </c>
      <c r="G52" s="194" t="e">
        <f t="shared" si="4"/>
        <v>#REF!</v>
      </c>
      <c r="H52" s="199" t="s">
        <v>194</v>
      </c>
    </row>
    <row r="53" spans="1:8" ht="21.2" customHeight="1">
      <c r="A53" s="665" t="s">
        <v>486</v>
      </c>
      <c r="B53" s="665"/>
      <c r="C53" s="665"/>
      <c r="D53" s="665"/>
      <c r="E53" s="665"/>
      <c r="F53" s="665"/>
      <c r="G53" s="665"/>
      <c r="H53" s="745"/>
    </row>
    <row r="54" spans="1:8" ht="21.2" customHeight="1" thickBot="1">
      <c r="A54" s="746"/>
      <c r="B54" s="746"/>
      <c r="C54" s="746"/>
      <c r="D54" s="746"/>
      <c r="E54" s="746"/>
      <c r="F54" s="746"/>
      <c r="G54" s="746"/>
      <c r="H54" s="185" t="s">
        <v>159</v>
      </c>
    </row>
    <row r="55" spans="1:8" ht="21.2" customHeight="1">
      <c r="A55" s="739" t="s">
        <v>9</v>
      </c>
      <c r="B55" s="740"/>
      <c r="C55" s="740"/>
      <c r="D55" s="740"/>
      <c r="E55" s="740"/>
      <c r="F55" s="740"/>
      <c r="G55" s="741"/>
      <c r="H55" s="736" t="s">
        <v>162</v>
      </c>
    </row>
    <row r="56" spans="1:8" ht="21.2" customHeight="1">
      <c r="A56" s="742" t="s">
        <v>10</v>
      </c>
      <c r="B56" s="743"/>
      <c r="C56" s="743"/>
      <c r="D56" s="147" t="s">
        <v>154</v>
      </c>
      <c r="E56" s="147" t="s">
        <v>190</v>
      </c>
      <c r="F56" s="743" t="s">
        <v>31</v>
      </c>
      <c r="G56" s="744"/>
      <c r="H56" s="737"/>
    </row>
    <row r="57" spans="1:8" ht="21.2" customHeight="1">
      <c r="A57" s="181" t="s">
        <v>0</v>
      </c>
      <c r="B57" s="182" t="s">
        <v>1</v>
      </c>
      <c r="C57" s="182" t="s">
        <v>2</v>
      </c>
      <c r="D57" s="147" t="s">
        <v>114</v>
      </c>
      <c r="E57" s="147" t="s">
        <v>113</v>
      </c>
      <c r="F57" s="147" t="s">
        <v>22</v>
      </c>
      <c r="G57" s="187" t="s">
        <v>11</v>
      </c>
      <c r="H57" s="738"/>
    </row>
    <row r="58" spans="1:8" ht="21.2" customHeight="1">
      <c r="A58" s="162" t="s">
        <v>95</v>
      </c>
      <c r="B58" s="179" t="s">
        <v>96</v>
      </c>
      <c r="C58" s="179" t="s">
        <v>39</v>
      </c>
      <c r="D58" s="148" t="e">
        <f>SUM(D59:D60)</f>
        <v>#REF!</v>
      </c>
      <c r="E58" s="149" t="e">
        <f>SUM(E59:E60)</f>
        <v>#REF!</v>
      </c>
      <c r="F58" s="4" t="e">
        <f>SUM(E58-D58)</f>
        <v>#REF!</v>
      </c>
      <c r="G58" s="184" t="e">
        <f>SUM(F58/D58)</f>
        <v>#REF!</v>
      </c>
      <c r="H58" s="198"/>
    </row>
    <row r="59" spans="1:8" ht="21.2" customHeight="1">
      <c r="A59" s="162"/>
      <c r="B59" s="179"/>
      <c r="C59" s="179" t="s">
        <v>96</v>
      </c>
      <c r="D59" s="149" t="e">
        <f>#REF!</f>
        <v>#REF!</v>
      </c>
      <c r="E59" s="149" t="e">
        <f>#REF!</f>
        <v>#REF!</v>
      </c>
      <c r="F59" s="4" t="e">
        <f>SUM(E59-D59)</f>
        <v>#REF!</v>
      </c>
      <c r="G59" s="184">
        <v>0</v>
      </c>
      <c r="H59" s="198" t="s">
        <v>238</v>
      </c>
    </row>
    <row r="60" spans="1:8" ht="21.2" customHeight="1">
      <c r="A60" s="162"/>
      <c r="B60" s="179"/>
      <c r="C60" s="179" t="s">
        <v>97</v>
      </c>
      <c r="D60" s="149" t="e">
        <f>#REF!</f>
        <v>#REF!</v>
      </c>
      <c r="E60" s="149" t="e">
        <f>#REF!</f>
        <v>#REF!</v>
      </c>
      <c r="F60" s="4" t="e">
        <f>SUM(E60-D60)</f>
        <v>#REF!</v>
      </c>
      <c r="G60" s="184" t="e">
        <f>SUM(F60/D60)</f>
        <v>#REF!</v>
      </c>
      <c r="H60" s="198" t="s">
        <v>195</v>
      </c>
    </row>
    <row r="61" spans="1:8" ht="21.2" customHeight="1">
      <c r="A61" s="162" t="s">
        <v>123</v>
      </c>
      <c r="B61" s="163"/>
      <c r="C61" s="179" t="s">
        <v>39</v>
      </c>
      <c r="D61" s="148" t="e">
        <f>SUM(D62+D65+D68)</f>
        <v>#REF!</v>
      </c>
      <c r="E61" s="149" t="e">
        <f>SUM(E62+E65+E68)</f>
        <v>#REF!</v>
      </c>
      <c r="F61" s="152" t="e">
        <f>SUM(E61-D61)</f>
        <v>#REF!</v>
      </c>
      <c r="G61" s="188" t="e">
        <f>SUM(F61/D61)</f>
        <v>#REF!</v>
      </c>
      <c r="H61" s="198"/>
    </row>
    <row r="62" spans="1:8" ht="21.2" customHeight="1">
      <c r="A62" s="164"/>
      <c r="B62" s="156" t="s">
        <v>124</v>
      </c>
      <c r="C62" s="156" t="s">
        <v>36</v>
      </c>
      <c r="D62" s="148" t="e">
        <f>SUM(D63:D64)</f>
        <v>#REF!</v>
      </c>
      <c r="E62" s="149" t="e">
        <f>SUM(E63:E64)</f>
        <v>#REF!</v>
      </c>
      <c r="F62" s="152" t="e">
        <f t="shared" ref="F62:F77" si="5">SUM(E62-D62)</f>
        <v>#REF!</v>
      </c>
      <c r="G62" s="188" t="e">
        <f t="shared" ref="G62:G73" si="6">SUM(F62/D62)</f>
        <v>#REF!</v>
      </c>
      <c r="H62" s="198"/>
    </row>
    <row r="63" spans="1:8" ht="21.2" customHeight="1">
      <c r="A63" s="165"/>
      <c r="B63" s="154"/>
      <c r="C63" s="179" t="s">
        <v>98</v>
      </c>
      <c r="D63" s="148" t="e">
        <f>#REF!</f>
        <v>#REF!</v>
      </c>
      <c r="E63" s="149" t="e">
        <f>#REF!</f>
        <v>#REF!</v>
      </c>
      <c r="F63" s="152" t="e">
        <f t="shared" si="5"/>
        <v>#REF!</v>
      </c>
      <c r="G63" s="188" t="e">
        <f t="shared" si="6"/>
        <v>#REF!</v>
      </c>
      <c r="H63" s="198"/>
    </row>
    <row r="64" spans="1:8" ht="21.2" customHeight="1">
      <c r="A64" s="165"/>
      <c r="B64" s="156"/>
      <c r="C64" s="179" t="s">
        <v>101</v>
      </c>
      <c r="D64" s="149" t="e">
        <f>#REF!</f>
        <v>#REF!</v>
      </c>
      <c r="E64" s="149" t="e">
        <f>#REF!</f>
        <v>#REF!</v>
      </c>
      <c r="F64" s="152" t="e">
        <f t="shared" si="5"/>
        <v>#REF!</v>
      </c>
      <c r="G64" s="188" t="e">
        <f t="shared" si="6"/>
        <v>#REF!</v>
      </c>
      <c r="H64" s="198"/>
    </row>
    <row r="65" spans="1:8" ht="21.2" customHeight="1">
      <c r="A65" s="165"/>
      <c r="B65" s="179" t="s">
        <v>127</v>
      </c>
      <c r="C65" s="179" t="s">
        <v>36</v>
      </c>
      <c r="D65" s="166" t="e">
        <f>SUM(D66:D67)</f>
        <v>#REF!</v>
      </c>
      <c r="E65" s="149" t="e">
        <f>SUM(E66:E67)</f>
        <v>#REF!</v>
      </c>
      <c r="F65" s="152" t="e">
        <f t="shared" si="5"/>
        <v>#REF!</v>
      </c>
      <c r="G65" s="188" t="e">
        <f t="shared" si="6"/>
        <v>#REF!</v>
      </c>
      <c r="H65" s="198"/>
    </row>
    <row r="66" spans="1:8" ht="21.2" customHeight="1">
      <c r="A66" s="165"/>
      <c r="B66" s="167"/>
      <c r="C66" s="179" t="s">
        <v>156</v>
      </c>
      <c r="D66" s="149" t="e">
        <f>#REF!</f>
        <v>#REF!</v>
      </c>
      <c r="E66" s="149" t="e">
        <f>#REF!</f>
        <v>#REF!</v>
      </c>
      <c r="F66" s="152" t="e">
        <f t="shared" si="5"/>
        <v>#REF!</v>
      </c>
      <c r="G66" s="188" t="e">
        <f t="shared" si="6"/>
        <v>#REF!</v>
      </c>
      <c r="H66" s="198" t="s">
        <v>234</v>
      </c>
    </row>
    <row r="67" spans="1:8" ht="21.2" customHeight="1">
      <c r="A67" s="165"/>
      <c r="B67" s="167"/>
      <c r="C67" s="179" t="s">
        <v>106</v>
      </c>
      <c r="D67" s="149" t="e">
        <f>#REF!</f>
        <v>#REF!</v>
      </c>
      <c r="E67" s="149" t="e">
        <f>#REF!</f>
        <v>#REF!</v>
      </c>
      <c r="F67" s="152" t="e">
        <f t="shared" si="5"/>
        <v>#REF!</v>
      </c>
      <c r="G67" s="188" t="e">
        <f t="shared" si="6"/>
        <v>#REF!</v>
      </c>
      <c r="H67" s="198" t="s">
        <v>235</v>
      </c>
    </row>
    <row r="68" spans="1:8" ht="21.2" customHeight="1">
      <c r="A68" s="165"/>
      <c r="B68" s="163" t="s">
        <v>157</v>
      </c>
      <c r="C68" s="179" t="s">
        <v>36</v>
      </c>
      <c r="D68" s="148" t="e">
        <f>SUM(D69:D70)</f>
        <v>#REF!</v>
      </c>
      <c r="E68" s="149" t="e">
        <f>SUM(E69:E70)</f>
        <v>#REF!</v>
      </c>
      <c r="F68" s="152" t="e">
        <f t="shared" si="5"/>
        <v>#REF!</v>
      </c>
      <c r="G68" s="188" t="e">
        <f t="shared" si="6"/>
        <v>#REF!</v>
      </c>
      <c r="H68" s="198"/>
    </row>
    <row r="69" spans="1:8" ht="21.2" customHeight="1">
      <c r="A69" s="165"/>
      <c r="B69" s="169"/>
      <c r="C69" s="179" t="s">
        <v>37</v>
      </c>
      <c r="D69" s="149" t="e">
        <f>#REF!</f>
        <v>#REF!</v>
      </c>
      <c r="E69" s="149" t="e">
        <f>#REF!</f>
        <v>#REF!</v>
      </c>
      <c r="F69" s="152" t="e">
        <f t="shared" si="5"/>
        <v>#REF!</v>
      </c>
      <c r="G69" s="188" t="e">
        <f t="shared" si="6"/>
        <v>#REF!</v>
      </c>
      <c r="H69" s="198" t="s">
        <v>232</v>
      </c>
    </row>
    <row r="70" spans="1:8" ht="21.2" customHeight="1">
      <c r="A70" s="170"/>
      <c r="B70" s="171"/>
      <c r="C70" s="179" t="s">
        <v>38</v>
      </c>
      <c r="D70" s="149" t="e">
        <f>#REF!</f>
        <v>#REF!</v>
      </c>
      <c r="E70" s="149" t="e">
        <f>#REF!</f>
        <v>#REF!</v>
      </c>
      <c r="F70" s="152" t="e">
        <f t="shared" si="5"/>
        <v>#REF!</v>
      </c>
      <c r="G70" s="188" t="e">
        <f t="shared" si="6"/>
        <v>#REF!</v>
      </c>
      <c r="H70" s="198" t="s">
        <v>198</v>
      </c>
    </row>
    <row r="71" spans="1:8" s="214" customFormat="1" ht="21.2" customHeight="1">
      <c r="A71" s="172" t="s">
        <v>229</v>
      </c>
      <c r="B71" s="151"/>
      <c r="C71" s="168" t="s">
        <v>39</v>
      </c>
      <c r="D71" s="148" t="e">
        <f>SUM(D72)</f>
        <v>#REF!</v>
      </c>
      <c r="E71" s="149" t="e">
        <f>SUM(E72)</f>
        <v>#REF!</v>
      </c>
      <c r="F71" s="152" t="e">
        <f>SUM(E71-D71)</f>
        <v>#REF!</v>
      </c>
      <c r="G71" s="188" t="e">
        <f>F71/E71</f>
        <v>#REF!</v>
      </c>
      <c r="H71" s="198"/>
    </row>
    <row r="72" spans="1:8" s="214" customFormat="1" ht="21.2" customHeight="1">
      <c r="A72" s="172"/>
      <c r="B72" s="168" t="s">
        <v>228</v>
      </c>
      <c r="C72" s="179" t="s">
        <v>231</v>
      </c>
      <c r="D72" s="149" t="e">
        <f>#REF!</f>
        <v>#REF!</v>
      </c>
      <c r="E72" s="149" t="e">
        <f>#REF!</f>
        <v>#REF!</v>
      </c>
      <c r="F72" s="152" t="e">
        <f>SUM(E72-D72)</f>
        <v>#REF!</v>
      </c>
      <c r="G72" s="188" t="e">
        <f>F72/E72</f>
        <v>#REF!</v>
      </c>
      <c r="H72" s="198" t="s">
        <v>233</v>
      </c>
    </row>
    <row r="73" spans="1:8" ht="21.2" customHeight="1">
      <c r="A73" s="172" t="s">
        <v>109</v>
      </c>
      <c r="B73" s="151"/>
      <c r="C73" s="168" t="s">
        <v>39</v>
      </c>
      <c r="D73" s="148" t="e">
        <f>SUM(D74)</f>
        <v>#REF!</v>
      </c>
      <c r="E73" s="149" t="e">
        <f>SUM(E74)</f>
        <v>#REF!</v>
      </c>
      <c r="F73" s="152" t="e">
        <f t="shared" si="5"/>
        <v>#REF!</v>
      </c>
      <c r="G73" s="188" t="e">
        <f t="shared" si="6"/>
        <v>#REF!</v>
      </c>
      <c r="H73" s="198"/>
    </row>
    <row r="74" spans="1:8" ht="21.2" customHeight="1">
      <c r="A74" s="172"/>
      <c r="B74" s="168" t="s">
        <v>109</v>
      </c>
      <c r="C74" s="179" t="s">
        <v>109</v>
      </c>
      <c r="D74" s="149" t="e">
        <f>#REF!</f>
        <v>#REF!</v>
      </c>
      <c r="E74" s="149" t="e">
        <f>#REF!</f>
        <v>#REF!</v>
      </c>
      <c r="F74" s="152" t="e">
        <f t="shared" si="5"/>
        <v>#REF!</v>
      </c>
      <c r="G74" s="188" t="e">
        <f>SUM(F74/D74)</f>
        <v>#REF!</v>
      </c>
      <c r="H74" s="198" t="s">
        <v>237</v>
      </c>
    </row>
    <row r="75" spans="1:8" ht="21.2" customHeight="1">
      <c r="A75" s="173" t="s">
        <v>128</v>
      </c>
      <c r="B75" s="151"/>
      <c r="C75" s="179" t="s">
        <v>39</v>
      </c>
      <c r="D75" s="149" t="e">
        <f>SUM(D76:D77)</f>
        <v>#REF!</v>
      </c>
      <c r="E75" s="149" t="e">
        <f>SUM(E76:E77)</f>
        <v>#REF!</v>
      </c>
      <c r="F75" s="152" t="e">
        <f t="shared" si="5"/>
        <v>#REF!</v>
      </c>
      <c r="G75" s="188" t="e">
        <f>SUM(F75/D75)</f>
        <v>#REF!</v>
      </c>
      <c r="H75" s="198"/>
    </row>
    <row r="76" spans="1:8" ht="21.2" customHeight="1">
      <c r="A76" s="157"/>
      <c r="B76" s="163" t="s">
        <v>128</v>
      </c>
      <c r="C76" s="179" t="s">
        <v>110</v>
      </c>
      <c r="D76" s="149" t="e">
        <f>#REF!</f>
        <v>#REF!</v>
      </c>
      <c r="E76" s="149" t="e">
        <f>#REF!</f>
        <v>#REF!</v>
      </c>
      <c r="F76" s="152" t="e">
        <f t="shared" si="5"/>
        <v>#REF!</v>
      </c>
      <c r="G76" s="188" t="e">
        <f>SUM(F76/D76)</f>
        <v>#REF!</v>
      </c>
      <c r="H76" s="198" t="s">
        <v>241</v>
      </c>
    </row>
    <row r="77" spans="1:8" ht="21.2" customHeight="1" thickBot="1">
      <c r="A77" s="174"/>
      <c r="B77" s="175"/>
      <c r="C77" s="159" t="s">
        <v>111</v>
      </c>
      <c r="D77" s="161" t="e">
        <f>#REF!</f>
        <v>#REF!</v>
      </c>
      <c r="E77" s="161" t="e">
        <f>#REF!</f>
        <v>#REF!</v>
      </c>
      <c r="F77" s="158" t="e">
        <f t="shared" si="5"/>
        <v>#REF!</v>
      </c>
      <c r="G77" s="189" t="e">
        <f>SUM(F77/D77)</f>
        <v>#REF!</v>
      </c>
      <c r="H77" s="199"/>
    </row>
    <row r="78" spans="1:8" ht="21.2" customHeight="1">
      <c r="A78" s="135"/>
      <c r="C78" s="135"/>
      <c r="D78" s="135"/>
      <c r="E78" s="135"/>
    </row>
    <row r="79" spans="1:8" ht="21.2" customHeight="1"/>
    <row r="80" spans="1:8" ht="21.2" customHeight="1"/>
    <row r="81" ht="21.2" customHeight="1"/>
    <row r="82" ht="21.2" customHeight="1"/>
    <row r="83" ht="21.2" customHeight="1"/>
    <row r="84" ht="21.2" customHeight="1"/>
    <row r="85" ht="21.2" customHeight="1"/>
    <row r="86" ht="21.2" customHeight="1"/>
    <row r="87" ht="21.2" customHeight="1"/>
    <row r="88" ht="21.2" customHeight="1"/>
    <row r="89" ht="21.2" customHeight="1"/>
    <row r="90" ht="21.2" customHeight="1"/>
    <row r="91" ht="21.2" customHeight="1"/>
    <row r="92" ht="21.2" customHeight="1"/>
    <row r="93" ht="21.2" customHeight="1"/>
    <row r="94" ht="21.2" customHeight="1"/>
    <row r="95" ht="21.2" customHeight="1"/>
    <row r="96" ht="21.2" customHeight="1"/>
    <row r="97" ht="21.2" customHeight="1"/>
    <row r="98" ht="21.2" customHeight="1"/>
    <row r="99" ht="21.2" customHeight="1"/>
    <row r="100" ht="21.2" customHeight="1"/>
    <row r="101" ht="21.2" customHeight="1"/>
  </sheetData>
  <mergeCells count="23">
    <mergeCell ref="H30:H32"/>
    <mergeCell ref="A6:C6"/>
    <mergeCell ref="A3:G3"/>
    <mergeCell ref="A4:C4"/>
    <mergeCell ref="F4:G4"/>
    <mergeCell ref="A30:G30"/>
    <mergeCell ref="A31:C31"/>
    <mergeCell ref="F31:G31"/>
    <mergeCell ref="A2:G2"/>
    <mergeCell ref="A1:H1"/>
    <mergeCell ref="A28:H28"/>
    <mergeCell ref="A29:G29"/>
    <mergeCell ref="H3:H5"/>
    <mergeCell ref="A33:C33"/>
    <mergeCell ref="B34:C34"/>
    <mergeCell ref="A35:A52"/>
    <mergeCell ref="B36:B42"/>
    <mergeCell ref="H55:H57"/>
    <mergeCell ref="A55:G55"/>
    <mergeCell ref="A56:C56"/>
    <mergeCell ref="F56:G56"/>
    <mergeCell ref="A53:H53"/>
    <mergeCell ref="A54:G54"/>
  </mergeCells>
  <phoneticPr fontId="5" type="noConversion"/>
  <pageMargins left="0.44" right="0.17" top="0.26" bottom="0.2" header="0.15" footer="0.15748031496062992"/>
  <pageSetup paperSize="9" orientation="landscape" r:id="rId1"/>
  <headerFoot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세입세출총괄표</vt:lpstr>
      <vt:lpstr>세입</vt:lpstr>
      <vt:lpstr>세출 </vt:lpstr>
      <vt:lpstr>예산증감사유</vt:lpstr>
      <vt:lpstr>세입!Print_Area</vt:lpstr>
      <vt:lpstr>세입세출총괄표!Print_Area</vt:lpstr>
      <vt:lpstr>'세출 '!Print_Area</vt:lpstr>
    </vt:vector>
  </TitlesOfParts>
  <Company>WinXP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admin</cp:lastModifiedBy>
  <cp:lastPrinted>2019-02-28T05:56:12Z</cp:lastPrinted>
  <dcterms:created xsi:type="dcterms:W3CDTF">2012-03-13T05:04:45Z</dcterms:created>
  <dcterms:modified xsi:type="dcterms:W3CDTF">2019-03-06T07:36:33Z</dcterms:modified>
</cp:coreProperties>
</file>