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45" windowWidth="27495" windowHeight="11925"/>
  </bookViews>
  <sheets>
    <sheet name="세입세출총괄표" sheetId="1" r:id="rId1"/>
  </sheets>
  <externalReferences>
    <externalReference r:id="rId2"/>
  </externalReferences>
  <definedNames>
    <definedName name="_xlnm.Print_Area" localSheetId="0">세입세출총괄표!$A$1:$N$51</definedName>
  </definedNames>
  <calcPr calcId="124519"/>
</workbook>
</file>

<file path=xl/calcChain.xml><?xml version="1.0" encoding="utf-8"?>
<calcChain xmlns="http://schemas.openxmlformats.org/spreadsheetml/2006/main">
  <c r="D8" i="1"/>
  <c r="D7" s="1"/>
  <c r="E8"/>
  <c r="F8" s="1"/>
  <c r="G8" s="1"/>
  <c r="K8"/>
  <c r="K7" s="1"/>
  <c r="K6" s="1"/>
  <c r="L8"/>
  <c r="M8" s="1"/>
  <c r="N8" s="1"/>
  <c r="F9"/>
  <c r="G9" s="1"/>
  <c r="M9"/>
  <c r="N9"/>
  <c r="F10"/>
  <c r="G10" s="1"/>
  <c r="M10"/>
  <c r="N10"/>
  <c r="D11"/>
  <c r="E11"/>
  <c r="F11" s="1"/>
  <c r="G11" s="1"/>
  <c r="M11"/>
  <c r="N11" s="1"/>
  <c r="F12"/>
  <c r="G12"/>
  <c r="M12"/>
  <c r="N12" s="1"/>
  <c r="F13"/>
  <c r="G13" s="1"/>
  <c r="M13"/>
  <c r="N13" s="1"/>
  <c r="F14"/>
  <c r="G14"/>
  <c r="M14"/>
  <c r="N14" s="1"/>
  <c r="M15"/>
  <c r="N15" s="1"/>
  <c r="D16"/>
  <c r="D15" s="1"/>
  <c r="E16"/>
  <c r="F16" s="1"/>
  <c r="G16" s="1"/>
  <c r="F17"/>
  <c r="G17" s="1"/>
  <c r="M17"/>
  <c r="N17"/>
  <c r="F18"/>
  <c r="G18" s="1"/>
  <c r="K18"/>
  <c r="K16" s="1"/>
  <c r="L18"/>
  <c r="L16" s="1"/>
  <c r="M16" s="1"/>
  <c r="N16" s="1"/>
  <c r="F19"/>
  <c r="G19"/>
  <c r="M19"/>
  <c r="N19" s="1"/>
  <c r="D20"/>
  <c r="E20"/>
  <c r="F20" s="1"/>
  <c r="G20" s="1"/>
  <c r="K20"/>
  <c r="L20"/>
  <c r="M20" s="1"/>
  <c r="N20" s="1"/>
  <c r="F21"/>
  <c r="G21"/>
  <c r="M21"/>
  <c r="N21" s="1"/>
  <c r="D22"/>
  <c r="E22"/>
  <c r="F22" s="1"/>
  <c r="G22" s="1"/>
  <c r="M22"/>
  <c r="N22"/>
  <c r="F23"/>
  <c r="G23"/>
  <c r="M23"/>
  <c r="N23"/>
  <c r="D24"/>
  <c r="E24"/>
  <c r="F24"/>
  <c r="G24"/>
  <c r="M24"/>
  <c r="N24"/>
  <c r="F25"/>
  <c r="G25"/>
  <c r="M25"/>
  <c r="N25"/>
  <c r="D26"/>
  <c r="E26"/>
  <c r="F26" s="1"/>
  <c r="G26" s="1"/>
  <c r="K26"/>
  <c r="L26"/>
  <c r="M26" s="1"/>
  <c r="N26" s="1"/>
  <c r="F27"/>
  <c r="G27"/>
  <c r="M27"/>
  <c r="N27" s="1"/>
  <c r="M28"/>
  <c r="N28"/>
  <c r="K35"/>
  <c r="K34" s="1"/>
  <c r="L35"/>
  <c r="M35" s="1"/>
  <c r="N35" s="1"/>
  <c r="M36"/>
  <c r="N36"/>
  <c r="M37"/>
  <c r="N37"/>
  <c r="M38"/>
  <c r="N38"/>
  <c r="K39"/>
  <c r="L39"/>
  <c r="M39" s="1"/>
  <c r="N39" s="1"/>
  <c r="M40"/>
  <c r="N40"/>
  <c r="M41"/>
  <c r="N41"/>
  <c r="M42"/>
  <c r="N42"/>
  <c r="K43"/>
  <c r="L43"/>
  <c r="M43"/>
  <c r="N43" s="1"/>
  <c r="M44"/>
  <c r="N44" s="1"/>
  <c r="K45"/>
  <c r="L45"/>
  <c r="M45" s="1"/>
  <c r="N45" s="1"/>
  <c r="M46"/>
  <c r="N46"/>
  <c r="M47"/>
  <c r="N47"/>
  <c r="M48"/>
  <c r="N48" s="1"/>
  <c r="K49"/>
  <c r="L49"/>
  <c r="M49"/>
  <c r="N49" s="1"/>
  <c r="M50"/>
  <c r="N50"/>
  <c r="M51"/>
  <c r="N51" s="1"/>
  <c r="D6" l="1"/>
  <c r="E15"/>
  <c r="F15" s="1"/>
  <c r="G15" s="1"/>
  <c r="M18"/>
  <c r="N18" s="1"/>
  <c r="L34"/>
  <c r="M34" s="1"/>
  <c r="N34" s="1"/>
  <c r="L7"/>
  <c r="E7"/>
  <c r="F7" l="1"/>
  <c r="G7" s="1"/>
  <c r="E6"/>
  <c r="M7"/>
  <c r="N7" s="1"/>
  <c r="L6"/>
  <c r="M6" s="1"/>
  <c r="N6" s="1"/>
  <c r="F6" l="1"/>
  <c r="G6" s="1"/>
  <c r="P5"/>
</calcChain>
</file>

<file path=xl/sharedStrings.xml><?xml version="1.0" encoding="utf-8"?>
<sst xmlns="http://schemas.openxmlformats.org/spreadsheetml/2006/main" count="142" uniqueCount="80">
  <si>
    <t>반환금</t>
    <phoneticPr fontId="7" type="noConversion"/>
  </si>
  <si>
    <t>예비비</t>
    <phoneticPr fontId="7" type="noConversion"/>
  </si>
  <si>
    <t>예비비 
및 기타</t>
    <phoneticPr fontId="7" type="noConversion"/>
  </si>
  <si>
    <t>합계</t>
    <phoneticPr fontId="7" type="noConversion"/>
  </si>
  <si>
    <t>사업지원사업</t>
    <phoneticPr fontId="7" type="noConversion"/>
  </si>
  <si>
    <t>연수사업</t>
    <phoneticPr fontId="7" type="noConversion"/>
  </si>
  <si>
    <t>홍보사업</t>
    <phoneticPr fontId="7" type="noConversion"/>
  </si>
  <si>
    <t>소계</t>
    <phoneticPr fontId="7" type="noConversion"/>
  </si>
  <si>
    <t>일반
사업비</t>
    <phoneticPr fontId="7" type="noConversion"/>
  </si>
  <si>
    <t>시설관리공단
사업비</t>
    <phoneticPr fontId="7" type="noConversion"/>
  </si>
  <si>
    <t>고유
사업비</t>
    <phoneticPr fontId="7" type="noConversion"/>
  </si>
  <si>
    <t>택배사업비</t>
    <phoneticPr fontId="7" type="noConversion"/>
  </si>
  <si>
    <t>허니박스조립</t>
    <phoneticPr fontId="7" type="noConversion"/>
  </si>
  <si>
    <t>둘레도시락
사업비</t>
    <phoneticPr fontId="7" type="noConversion"/>
  </si>
  <si>
    <t>취창업형
사업비</t>
    <phoneticPr fontId="7" type="noConversion"/>
  </si>
  <si>
    <t>전담인력인건비</t>
    <phoneticPr fontId="7" type="noConversion"/>
  </si>
  <si>
    <t>지역형사업비</t>
    <phoneticPr fontId="7" type="noConversion"/>
  </si>
  <si>
    <t>전국형사업비</t>
    <phoneticPr fontId="7" type="noConversion"/>
  </si>
  <si>
    <t>노인사회
활동지원</t>
    <phoneticPr fontId="7" type="noConversion"/>
  </si>
  <si>
    <t>사업비</t>
    <phoneticPr fontId="7" type="noConversion"/>
  </si>
  <si>
    <t>%</t>
  </si>
  <si>
    <t>(B-A)</t>
  </si>
  <si>
    <t>결산(B)</t>
    <phoneticPr fontId="7" type="noConversion"/>
  </si>
  <si>
    <t>예산(A)</t>
    <phoneticPr fontId="7" type="noConversion"/>
  </si>
  <si>
    <t>목</t>
  </si>
  <si>
    <t>항</t>
  </si>
  <si>
    <t>관</t>
  </si>
  <si>
    <t>증감</t>
    <phoneticPr fontId="7" type="noConversion"/>
  </si>
  <si>
    <t>2015년</t>
    <phoneticPr fontId="7" type="noConversion"/>
  </si>
  <si>
    <t>과 목</t>
  </si>
  <si>
    <t>세 출</t>
  </si>
  <si>
    <t>세 입</t>
  </si>
  <si>
    <t>(단위:원)</t>
    <phoneticPr fontId="7" type="noConversion"/>
  </si>
  <si>
    <t>총괄2-2</t>
    <phoneticPr fontId="7" type="noConversion"/>
  </si>
  <si>
    <t xml:space="preserve">2015년  부산수영시니어클럽 결산서 총괄표 </t>
    <phoneticPr fontId="7" type="noConversion"/>
  </si>
  <si>
    <t>자산취득비</t>
    <phoneticPr fontId="7" type="noConversion"/>
  </si>
  <si>
    <t>시설비</t>
    <phoneticPr fontId="7" type="noConversion"/>
  </si>
  <si>
    <t>기타예금
이자 수입</t>
    <phoneticPr fontId="7" type="noConversion"/>
  </si>
  <si>
    <t>재산조성비</t>
    <phoneticPr fontId="7" type="noConversion"/>
  </si>
  <si>
    <t>잡수입</t>
    <phoneticPr fontId="7" type="noConversion"/>
  </si>
  <si>
    <t>차량비</t>
    <phoneticPr fontId="7" type="noConversion"/>
  </si>
  <si>
    <t>전년도이월금</t>
    <phoneticPr fontId="7" type="noConversion"/>
  </si>
  <si>
    <t>제세공과금</t>
    <phoneticPr fontId="7" type="noConversion"/>
  </si>
  <si>
    <t>이월금</t>
    <phoneticPr fontId="7" type="noConversion"/>
  </si>
  <si>
    <t>공공요금</t>
    <phoneticPr fontId="7" type="noConversion"/>
  </si>
  <si>
    <t>비지정후원금</t>
    <phoneticPr fontId="7" type="noConversion"/>
  </si>
  <si>
    <t>수용비 및 
수료</t>
    <phoneticPr fontId="7" type="noConversion"/>
  </si>
  <si>
    <t>후원금
수입</t>
    <phoneticPr fontId="7" type="noConversion"/>
  </si>
  <si>
    <t>후원금수입</t>
    <phoneticPr fontId="7" type="noConversion"/>
  </si>
  <si>
    <t>여비</t>
    <phoneticPr fontId="7" type="noConversion"/>
  </si>
  <si>
    <t>시설관리공단</t>
    <phoneticPr fontId="7" type="noConversion"/>
  </si>
  <si>
    <t>운영비</t>
    <phoneticPr fontId="7" type="noConversion"/>
  </si>
  <si>
    <t>고유사업
사업수입</t>
    <phoneticPr fontId="7" type="noConversion"/>
  </si>
  <si>
    <t>회의비</t>
    <phoneticPr fontId="7" type="noConversion"/>
  </si>
  <si>
    <t>택배사업단</t>
    <phoneticPr fontId="7" type="noConversion"/>
  </si>
  <si>
    <t>직책보조비</t>
    <phoneticPr fontId="7" type="noConversion"/>
  </si>
  <si>
    <t>기관운영비</t>
    <phoneticPr fontId="7" type="noConversion"/>
  </si>
  <si>
    <t>둘레도시락
사업</t>
    <phoneticPr fontId="7" type="noConversion"/>
  </si>
  <si>
    <t>소계</t>
  </si>
  <si>
    <t>업무
추진비</t>
    <phoneticPr fontId="7" type="noConversion"/>
  </si>
  <si>
    <t>취창업형
사업수입</t>
    <phoneticPr fontId="7" type="noConversion"/>
  </si>
  <si>
    <t>기타후생경비</t>
    <phoneticPr fontId="7" type="noConversion"/>
  </si>
  <si>
    <t>사업수입</t>
    <phoneticPr fontId="7" type="noConversion"/>
  </si>
  <si>
    <t>사회보험부담금</t>
    <phoneticPr fontId="7" type="noConversion"/>
  </si>
  <si>
    <t>전담인력비</t>
    <phoneticPr fontId="7" type="noConversion"/>
  </si>
  <si>
    <t>퇴직적립금</t>
    <phoneticPr fontId="7" type="noConversion"/>
  </si>
  <si>
    <t>취창업형</t>
    <phoneticPr fontId="7" type="noConversion"/>
  </si>
  <si>
    <t>종사자복지수당</t>
    <phoneticPr fontId="7" type="noConversion"/>
  </si>
  <si>
    <t>공익활동</t>
    <phoneticPr fontId="7" type="noConversion"/>
  </si>
  <si>
    <t>제수당</t>
    <phoneticPr fontId="7" type="noConversion"/>
  </si>
  <si>
    <t>노인
일자리
사업</t>
    <phoneticPr fontId="7" type="noConversion"/>
  </si>
  <si>
    <t>효도휴가비</t>
    <phoneticPr fontId="7" type="noConversion"/>
  </si>
  <si>
    <t>종사자수당</t>
    <phoneticPr fontId="7" type="noConversion"/>
  </si>
  <si>
    <t>급 여</t>
  </si>
  <si>
    <t>인건비</t>
  </si>
  <si>
    <t>보조금
수입</t>
    <phoneticPr fontId="7" type="noConversion"/>
  </si>
  <si>
    <t>사무비</t>
  </si>
  <si>
    <t>세출 총액</t>
    <phoneticPr fontId="7" type="noConversion"/>
  </si>
  <si>
    <t>세입 총액</t>
    <phoneticPr fontId="7" type="noConversion"/>
  </si>
  <si>
    <t>총괄2-1</t>
    <phoneticPr fontId="7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</si>
</sst>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16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color rgb="FF000000"/>
      <name val="굴림"/>
      <family val="3"/>
      <charset val="129"/>
    </font>
    <font>
      <sz val="8"/>
      <color theme="1"/>
      <name val="굴림"/>
      <family val="3"/>
      <charset val="129"/>
    </font>
    <font>
      <sz val="8"/>
      <name val="맑은 고딕"/>
      <family val="3"/>
      <charset val="129"/>
    </font>
    <font>
      <sz val="8"/>
      <color rgb="FF000000"/>
      <name val="HY궁서"/>
      <family val="1"/>
      <charset val="129"/>
    </font>
    <font>
      <sz val="8"/>
      <color rgb="FF000000"/>
      <name val="HY궁서B"/>
      <family val="1"/>
      <charset val="129"/>
    </font>
    <font>
      <b/>
      <sz val="8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5"/>
      <color rgb="FF000000"/>
      <name val="굴림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sz val="10"/>
      <color indexed="8"/>
      <name val="굴림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5" fillId="0" borderId="0"/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41" fontId="1" fillId="0" borderId="0" xfId="1" applyFont="1">
      <alignment vertical="center"/>
    </xf>
    <xf numFmtId="176" fontId="3" fillId="0" borderId="0" xfId="0" applyNumberFormat="1" applyFont="1">
      <alignment vertical="center"/>
    </xf>
    <xf numFmtId="3" fontId="3" fillId="0" borderId="0" xfId="1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1" applyFont="1" applyAlignment="1">
      <alignment horizontal="right" vertical="center" wrapText="1"/>
    </xf>
    <xf numFmtId="41" fontId="3" fillId="0" borderId="0" xfId="0" applyNumberFormat="1" applyFont="1">
      <alignment vertical="center"/>
    </xf>
    <xf numFmtId="41" fontId="0" fillId="0" borderId="0" xfId="0" applyNumberFormat="1">
      <alignment vertical="center"/>
    </xf>
    <xf numFmtId="41" fontId="4" fillId="0" borderId="0" xfId="3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horizontal="right" vertical="center" wrapText="1"/>
    </xf>
    <xf numFmtId="41" fontId="6" fillId="2" borderId="2" xfId="1" applyFont="1" applyFill="1" applyBorder="1" applyAlignment="1">
      <alignment horizontal="right" vertical="center" wrapText="1"/>
    </xf>
    <xf numFmtId="41" fontId="6" fillId="0" borderId="2" xfId="1" applyFont="1" applyFill="1" applyBorder="1" applyAlignment="1">
      <alignment horizontal="right" vertical="center" wrapText="1"/>
    </xf>
    <xf numFmtId="41" fontId="5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3" fontId="1" fillId="0" borderId="2" xfId="1" applyNumberFormat="1" applyFont="1" applyBorder="1">
      <alignment vertical="center"/>
    </xf>
    <xf numFmtId="41" fontId="1" fillId="0" borderId="2" xfId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 wrapText="1"/>
    </xf>
    <xf numFmtId="3" fontId="5" fillId="0" borderId="7" xfId="1" applyNumberFormat="1" applyFont="1" applyBorder="1" applyAlignment="1">
      <alignment horizontal="right" vertical="center" wrapText="1"/>
    </xf>
    <xf numFmtId="41" fontId="6" fillId="2" borderId="7" xfId="1" applyFont="1" applyFill="1" applyBorder="1" applyAlignment="1">
      <alignment horizontal="right" vertical="center" wrapText="1"/>
    </xf>
    <xf numFmtId="41" fontId="6" fillId="0" borderId="7" xfId="1" applyFont="1" applyFill="1" applyBorder="1" applyAlignment="1">
      <alignment horizontal="right" vertical="center" wrapText="1"/>
    </xf>
    <xf numFmtId="41" fontId="5" fillId="0" borderId="7" xfId="1" applyFont="1" applyFill="1" applyBorder="1" applyAlignment="1">
      <alignment horizontal="center" vertical="center" wrapText="1"/>
    </xf>
    <xf numFmtId="41" fontId="6" fillId="0" borderId="7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3" fontId="1" fillId="0" borderId="7" xfId="1" applyNumberFormat="1" applyFont="1" applyBorder="1">
      <alignment vertical="center"/>
    </xf>
    <xf numFmtId="41" fontId="1" fillId="0" borderId="7" xfId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6" fillId="0" borderId="7" xfId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41" fontId="6" fillId="0" borderId="11" xfId="1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0" fillId="0" borderId="0" xfId="0" applyBorder="1">
      <alignment vertical="center"/>
    </xf>
    <xf numFmtId="41" fontId="1" fillId="0" borderId="0" xfId="1" applyFont="1" applyBorder="1">
      <alignment vertical="center"/>
    </xf>
    <xf numFmtId="41" fontId="6" fillId="0" borderId="13" xfId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41" fontId="6" fillId="0" borderId="15" xfId="1" applyFont="1" applyFill="1" applyBorder="1" applyAlignment="1">
      <alignment horizontal="center" vertical="center"/>
    </xf>
    <xf numFmtId="41" fontId="6" fillId="0" borderId="7" xfId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right" vertical="center" wrapText="1"/>
    </xf>
    <xf numFmtId="176" fontId="8" fillId="0" borderId="6" xfId="0" applyNumberFormat="1" applyFont="1" applyBorder="1" applyAlignment="1">
      <alignment vertical="center" wrapText="1"/>
    </xf>
    <xf numFmtId="3" fontId="9" fillId="0" borderId="7" xfId="1" applyNumberFormat="1" applyFont="1" applyBorder="1" applyAlignment="1">
      <alignment vertical="center" wrapText="1"/>
    </xf>
    <xf numFmtId="41" fontId="9" fillId="0" borderId="7" xfId="1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1" fontId="5" fillId="0" borderId="11" xfId="1" applyFont="1" applyFill="1" applyBorder="1" applyAlignment="1">
      <alignment horizontal="center" vertical="center" wrapText="1"/>
    </xf>
    <xf numFmtId="176" fontId="10" fillId="0" borderId="6" xfId="2" applyNumberFormat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center" vertical="center" wrapText="1"/>
    </xf>
    <xf numFmtId="41" fontId="10" fillId="0" borderId="11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41" fontId="5" fillId="0" borderId="13" xfId="1" applyFont="1" applyFill="1" applyBorder="1" applyAlignment="1">
      <alignment horizontal="center" vertical="center" wrapText="1"/>
    </xf>
    <xf numFmtId="41" fontId="5" fillId="0" borderId="11" xfId="1" applyFont="1" applyFill="1" applyBorder="1" applyAlignment="1">
      <alignment horizontal="center" vertical="center" wrapText="1"/>
    </xf>
    <xf numFmtId="41" fontId="5" fillId="0" borderId="15" xfId="1" applyFont="1" applyFill="1" applyBorder="1" applyAlignment="1">
      <alignment horizontal="center" vertical="center" wrapText="1"/>
    </xf>
    <xf numFmtId="41" fontId="5" fillId="0" borderId="14" xfId="1" applyFont="1" applyBorder="1" applyAlignment="1">
      <alignment horizontal="center" vertical="center" wrapText="1"/>
    </xf>
    <xf numFmtId="41" fontId="5" fillId="0" borderId="8" xfId="1" applyFont="1" applyBorder="1" applyAlignment="1">
      <alignment horizontal="center" vertical="center" wrapText="1"/>
    </xf>
    <xf numFmtId="41" fontId="5" fillId="0" borderId="10" xfId="1" applyFont="1" applyBorder="1" applyAlignment="1">
      <alignment horizontal="center" vertical="center" wrapText="1"/>
    </xf>
    <xf numFmtId="176" fontId="10" fillId="3" borderId="6" xfId="2" applyNumberFormat="1" applyFont="1" applyFill="1" applyBorder="1" applyAlignment="1">
      <alignment horizontal="center" vertical="center" wrapText="1"/>
    </xf>
    <xf numFmtId="3" fontId="10" fillId="3" borderId="7" xfId="1" applyNumberFormat="1" applyFont="1" applyFill="1" applyBorder="1" applyAlignment="1">
      <alignment horizontal="center" vertical="center" wrapText="1"/>
    </xf>
    <xf numFmtId="41" fontId="10" fillId="3" borderId="11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1" fontId="10" fillId="3" borderId="15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 wrapText="1"/>
    </xf>
    <xf numFmtId="3" fontId="13" fillId="0" borderId="2" xfId="1" applyNumberFormat="1" applyFont="1" applyBorder="1" applyAlignment="1">
      <alignment horizontal="right" vertical="center" wrapText="1"/>
    </xf>
    <xf numFmtId="41" fontId="6" fillId="0" borderId="2" xfId="1" applyFont="1" applyBorder="1" applyAlignment="1">
      <alignment horizontal="right" vertical="center" wrapText="1"/>
    </xf>
    <xf numFmtId="41" fontId="5" fillId="2" borderId="19" xfId="1" applyFont="1" applyFill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 wrapText="1"/>
    </xf>
    <xf numFmtId="41" fontId="6" fillId="0" borderId="20" xfId="1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right" vertical="center" wrapText="1"/>
    </xf>
    <xf numFmtId="3" fontId="13" fillId="0" borderId="7" xfId="1" applyNumberFormat="1" applyFont="1" applyBorder="1" applyAlignment="1">
      <alignment horizontal="right" vertical="center" wrapText="1"/>
    </xf>
    <xf numFmtId="41" fontId="5" fillId="2" borderId="15" xfId="1" applyFont="1" applyFill="1" applyBorder="1" applyAlignment="1">
      <alignment horizontal="center" vertical="center" wrapText="1"/>
    </xf>
    <xf numFmtId="41" fontId="5" fillId="0" borderId="8" xfId="1" applyFont="1" applyBorder="1" applyAlignment="1">
      <alignment horizontal="center" vertical="center" wrapText="1"/>
    </xf>
    <xf numFmtId="41" fontId="6" fillId="0" borderId="21" xfId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1" fontId="5" fillId="0" borderId="10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41" fontId="5" fillId="0" borderId="12" xfId="1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1" fontId="5" fillId="0" borderId="14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1" fontId="5" fillId="2" borderId="11" xfId="1" applyFont="1" applyFill="1" applyBorder="1" applyAlignment="1">
      <alignment horizontal="center" vertical="center" wrapText="1"/>
    </xf>
    <xf numFmtId="41" fontId="5" fillId="0" borderId="7" xfId="1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41" fontId="5" fillId="2" borderId="13" xfId="1" applyFont="1" applyFill="1" applyBorder="1" applyAlignment="1">
      <alignment horizontal="center" vertical="center" wrapText="1"/>
    </xf>
    <xf numFmtId="41" fontId="6" fillId="0" borderId="11" xfId="1" applyFont="1" applyBorder="1" applyAlignment="1">
      <alignment horizontal="right" vertical="center" wrapText="1"/>
    </xf>
    <xf numFmtId="41" fontId="5" fillId="0" borderId="22" xfId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1" fontId="13" fillId="0" borderId="7" xfId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1" fontId="5" fillId="0" borderId="21" xfId="1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right" vertical="center" wrapText="1"/>
    </xf>
    <xf numFmtId="3" fontId="14" fillId="0" borderId="7" xfId="1" applyNumberFormat="1" applyFont="1" applyBorder="1" applyAlignment="1">
      <alignment horizontal="right" vertical="center" wrapText="1"/>
    </xf>
    <xf numFmtId="41" fontId="14" fillId="0" borderId="7" xfId="1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76" fontId="5" fillId="3" borderId="6" xfId="2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8">
    <cellStyle name="백분율" xfId="2" builtinId="5"/>
    <cellStyle name="백분율 2 2" xfId="5"/>
    <cellStyle name="쉼표 [0]" xfId="1" builtinId="6"/>
    <cellStyle name="쉼표 [0] 2 2" xfId="6"/>
    <cellStyle name="쉼표 [0]_2005년 결산서" xfId="3"/>
    <cellStyle name="표준" xfId="0" builtinId="0"/>
    <cellStyle name="표준 10" xfId="7"/>
    <cellStyle name="표준 2" xfId="8"/>
    <cellStyle name="표준 2 2" xfId="9"/>
    <cellStyle name="표준 3 2" xfId="10"/>
    <cellStyle name="표준 3 3" xfId="11"/>
    <cellStyle name="표준 4" xfId="12"/>
    <cellStyle name="표준 5" xfId="13"/>
    <cellStyle name="표준 6" xfId="14"/>
    <cellStyle name="표준 7" xfId="15"/>
    <cellStyle name="표준 8" xfId="16"/>
    <cellStyle name="표준 9" xfId="17"/>
    <cellStyle name="표준_2005년 결산서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45380;%20&#48512;&#49328;&#49688;&#50689;&#49884;&#45768;&#50612;&#53364;&#47101;%20&#44208;&#49328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예산총칙"/>
      <sheetName val="세입세출총괄표"/>
      <sheetName val="세입"/>
      <sheetName val="세출 "/>
      <sheetName val="예산증감사유"/>
      <sheetName val="세입결산서"/>
      <sheetName val="세출결산서"/>
      <sheetName val="과목전용조서"/>
      <sheetName val="예비비사용조서"/>
      <sheetName val="사업수입명세서"/>
      <sheetName val="정부보조금명세서"/>
      <sheetName val="1후원금수입"/>
      <sheetName val="2.후원금품수입명세서"/>
      <sheetName val="3.후원금사용명세서"/>
      <sheetName val="4.후원품사용명세서"/>
      <sheetName val="후원금전용계좌"/>
      <sheetName val="인건비명세서"/>
      <sheetName val="사업비명세서"/>
      <sheetName val="기타비용명세서"/>
      <sheetName val="Sheet1"/>
    </sheetNames>
    <sheetDataSet>
      <sheetData sheetId="0"/>
      <sheetData sheetId="1"/>
      <sheetData sheetId="2"/>
      <sheetData sheetId="3"/>
      <sheetData sheetId="4">
        <row r="45">
          <cell r="D45">
            <v>3000000</v>
          </cell>
          <cell r="F45">
            <v>3000000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4"/>
  <sheetViews>
    <sheetView tabSelected="1" view="pageBreakPreview" zoomScale="115" zoomScaleNormal="120" zoomScaleSheetLayoutView="115" workbookViewId="0">
      <selection activeCell="C21" sqref="C21"/>
    </sheetView>
  </sheetViews>
  <sheetFormatPr defaultRowHeight="16.5"/>
  <cols>
    <col min="1" max="1" width="7.375" style="5" customWidth="1"/>
    <col min="2" max="2" width="6.75" style="5" customWidth="1"/>
    <col min="3" max="3" width="9.125" style="5" customWidth="1"/>
    <col min="4" max="4" width="12.125" style="6" customWidth="1"/>
    <col min="5" max="5" width="11.75" style="6" customWidth="1"/>
    <col min="6" max="6" width="9.5" style="3" bestFit="1" customWidth="1"/>
    <col min="7" max="7" width="6" style="2" customWidth="1"/>
    <col min="8" max="8" width="8.75" style="4" customWidth="1"/>
    <col min="9" max="9" width="6.75" style="5" customWidth="1"/>
    <col min="10" max="10" width="10.875" style="4" customWidth="1"/>
    <col min="11" max="11" width="12.125" style="4" customWidth="1"/>
    <col min="12" max="12" width="11.875" style="4" customWidth="1"/>
    <col min="13" max="13" width="9.5" style="3" bestFit="1" customWidth="1"/>
    <col min="14" max="14" width="7.25" style="2" customWidth="1"/>
    <col min="15" max="15" width="10.875" bestFit="1" customWidth="1"/>
    <col min="16" max="16" width="15" style="1" bestFit="1" customWidth="1"/>
    <col min="17" max="17" width="12.25" bestFit="1" customWidth="1"/>
  </cols>
  <sheetData>
    <row r="1" spans="1:16" ht="19.7" customHeight="1">
      <c r="A1" s="141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6" ht="17.25" customHeight="1" thickBot="1">
      <c r="A2" s="79" t="s">
        <v>79</v>
      </c>
      <c r="B2" s="79"/>
      <c r="C2" s="79"/>
      <c r="D2" s="79"/>
      <c r="E2" s="79"/>
      <c r="F2" s="81"/>
      <c r="G2" s="79"/>
      <c r="H2" s="79"/>
      <c r="I2" s="79"/>
      <c r="J2" s="79"/>
      <c r="K2" s="79"/>
      <c r="L2" s="79"/>
      <c r="M2" s="80"/>
      <c r="N2" s="79" t="s">
        <v>32</v>
      </c>
    </row>
    <row r="3" spans="1:16" ht="14.25" customHeight="1">
      <c r="A3" s="78" t="s">
        <v>31</v>
      </c>
      <c r="B3" s="77"/>
      <c r="C3" s="77"/>
      <c r="D3" s="77"/>
      <c r="E3" s="77"/>
      <c r="F3" s="77"/>
      <c r="G3" s="76"/>
      <c r="H3" s="140" t="s">
        <v>30</v>
      </c>
      <c r="I3" s="77"/>
      <c r="J3" s="77"/>
      <c r="K3" s="77"/>
      <c r="L3" s="77"/>
      <c r="M3" s="77"/>
      <c r="N3" s="76"/>
    </row>
    <row r="4" spans="1:16" ht="14.25" customHeight="1">
      <c r="A4" s="75" t="s">
        <v>29</v>
      </c>
      <c r="B4" s="73"/>
      <c r="C4" s="73"/>
      <c r="D4" s="74" t="s">
        <v>28</v>
      </c>
      <c r="E4" s="74" t="s">
        <v>28</v>
      </c>
      <c r="F4" s="73" t="s">
        <v>27</v>
      </c>
      <c r="G4" s="72"/>
      <c r="H4" s="139" t="s">
        <v>29</v>
      </c>
      <c r="I4" s="73"/>
      <c r="J4" s="73"/>
      <c r="K4" s="74" t="s">
        <v>28</v>
      </c>
      <c r="L4" s="74" t="s">
        <v>28</v>
      </c>
      <c r="M4" s="73" t="s">
        <v>27</v>
      </c>
      <c r="N4" s="72"/>
    </row>
    <row r="5" spans="1:16" ht="14.25" customHeight="1">
      <c r="A5" s="71" t="s">
        <v>26</v>
      </c>
      <c r="B5" s="70" t="s">
        <v>25</v>
      </c>
      <c r="C5" s="70" t="s">
        <v>24</v>
      </c>
      <c r="D5" s="69" t="s">
        <v>23</v>
      </c>
      <c r="E5" s="69" t="s">
        <v>22</v>
      </c>
      <c r="F5" s="68" t="s">
        <v>21</v>
      </c>
      <c r="G5" s="67" t="s">
        <v>20</v>
      </c>
      <c r="H5" s="138" t="s">
        <v>26</v>
      </c>
      <c r="I5" s="70" t="s">
        <v>25</v>
      </c>
      <c r="J5" s="70" t="s">
        <v>24</v>
      </c>
      <c r="K5" s="69" t="s">
        <v>23</v>
      </c>
      <c r="L5" s="69" t="s">
        <v>22</v>
      </c>
      <c r="M5" s="68" t="s">
        <v>21</v>
      </c>
      <c r="N5" s="137" t="s">
        <v>20</v>
      </c>
      <c r="P5" s="1">
        <f>SUM(E6-L6)</f>
        <v>0</v>
      </c>
    </row>
    <row r="6" spans="1:16" ht="18.600000000000001" customHeight="1">
      <c r="A6" s="136" t="s">
        <v>78</v>
      </c>
      <c r="B6" s="134"/>
      <c r="C6" s="134"/>
      <c r="D6" s="133">
        <f>SUM(D7+D15+D22+D25+D26)</f>
        <v>1758664469</v>
      </c>
      <c r="E6" s="133">
        <f>SUM(E7+E15+E22+E25+E26)</f>
        <v>1771058363</v>
      </c>
      <c r="F6" s="132">
        <f>SUM(E6-D6)</f>
        <v>12393894</v>
      </c>
      <c r="G6" s="131">
        <f>SUM(F6/D6)</f>
        <v>7.0473329156682928E-3</v>
      </c>
      <c r="H6" s="135" t="s">
        <v>77</v>
      </c>
      <c r="I6" s="134"/>
      <c r="J6" s="134"/>
      <c r="K6" s="133">
        <f>SUM(K7+K26+K34+K49)</f>
        <v>1758664469</v>
      </c>
      <c r="L6" s="133">
        <f>SUM(L7+L26+L34+L49)</f>
        <v>1771058363</v>
      </c>
      <c r="M6" s="132">
        <f>SUM(L6-K6)</f>
        <v>12393894</v>
      </c>
      <c r="N6" s="131">
        <f>SUM(M6/K6)</f>
        <v>7.0473329156682928E-3</v>
      </c>
    </row>
    <row r="7" spans="1:16" ht="18.600000000000001" customHeight="1">
      <c r="A7" s="124" t="s">
        <v>75</v>
      </c>
      <c r="B7" s="123"/>
      <c r="C7" s="123" t="s">
        <v>3</v>
      </c>
      <c r="D7" s="122">
        <f>SUM(D8+D11)</f>
        <v>878011000</v>
      </c>
      <c r="E7" s="122">
        <f>SUM(E8+E11)</f>
        <v>878011000</v>
      </c>
      <c r="F7" s="92">
        <f>SUM(E7-D7)</f>
        <v>0</v>
      </c>
      <c r="G7" s="91">
        <f>SUM(F7/D7)</f>
        <v>0</v>
      </c>
      <c r="H7" s="130" t="s">
        <v>76</v>
      </c>
      <c r="I7" s="126" t="s">
        <v>3</v>
      </c>
      <c r="J7" s="126"/>
      <c r="K7" s="27">
        <f>SUM(K8+K16+K20)</f>
        <v>215721877</v>
      </c>
      <c r="L7" s="36">
        <f>SUM(L8+L16+L20)</f>
        <v>216130825</v>
      </c>
      <c r="M7" s="92">
        <f>SUM(L7-K7)</f>
        <v>408948</v>
      </c>
      <c r="N7" s="91">
        <f>SUM(M7/K7)</f>
        <v>1.8957187174854779E-3</v>
      </c>
    </row>
    <row r="8" spans="1:16" ht="19.5" customHeight="1">
      <c r="A8" s="129"/>
      <c r="B8" s="107" t="s">
        <v>75</v>
      </c>
      <c r="C8" s="37" t="s">
        <v>7</v>
      </c>
      <c r="D8" s="36">
        <f>SUM(D9:D10)</f>
        <v>239840000</v>
      </c>
      <c r="E8" s="36">
        <f>SUM(E9:E10)</f>
        <v>239840000</v>
      </c>
      <c r="F8" s="92">
        <f>SUM(E8-D8)</f>
        <v>0</v>
      </c>
      <c r="G8" s="91">
        <f>SUM(F8/D8)</f>
        <v>0</v>
      </c>
      <c r="H8" s="94"/>
      <c r="I8" s="28" t="s">
        <v>74</v>
      </c>
      <c r="J8" s="28" t="s">
        <v>58</v>
      </c>
      <c r="K8" s="27">
        <f>SUM(K9:K15)</f>
        <v>180416796</v>
      </c>
      <c r="L8" s="36">
        <f>SUM(L9:L15)</f>
        <v>180276340</v>
      </c>
      <c r="M8" s="92">
        <f>SUM(L8-K8)</f>
        <v>-140456</v>
      </c>
      <c r="N8" s="91">
        <f>SUM(M8/K8)</f>
        <v>-7.7850844884752308E-4</v>
      </c>
    </row>
    <row r="9" spans="1:16" ht="18.600000000000001" customHeight="1">
      <c r="A9" s="128"/>
      <c r="B9" s="127"/>
      <c r="C9" s="107" t="s">
        <v>56</v>
      </c>
      <c r="D9" s="113">
        <v>230000000</v>
      </c>
      <c r="E9" s="36">
        <v>230000000</v>
      </c>
      <c r="F9" s="92">
        <f>SUM(E9-D9)</f>
        <v>0</v>
      </c>
      <c r="G9" s="91">
        <f>SUM(F9/D9)</f>
        <v>0</v>
      </c>
      <c r="H9" s="104"/>
      <c r="I9" s="126"/>
      <c r="J9" s="28" t="s">
        <v>73</v>
      </c>
      <c r="K9" s="27">
        <v>133866260</v>
      </c>
      <c r="L9" s="36">
        <v>133866260</v>
      </c>
      <c r="M9" s="92">
        <f>SUM(L9-K9)</f>
        <v>0</v>
      </c>
      <c r="N9" s="91">
        <f>SUM(M9/K9)</f>
        <v>0</v>
      </c>
    </row>
    <row r="10" spans="1:16" ht="18.600000000000001" customHeight="1">
      <c r="A10" s="125"/>
      <c r="B10" s="105"/>
      <c r="C10" s="107" t="s">
        <v>72</v>
      </c>
      <c r="D10" s="113">
        <v>9840000</v>
      </c>
      <c r="E10" s="36">
        <v>9840000</v>
      </c>
      <c r="F10" s="92">
        <f>SUM(E10-D10)</f>
        <v>0</v>
      </c>
      <c r="G10" s="91">
        <f>SUM(F10/D10)</f>
        <v>0</v>
      </c>
      <c r="H10" s="104"/>
      <c r="I10" s="126"/>
      <c r="J10" s="28" t="s">
        <v>71</v>
      </c>
      <c r="K10" s="27">
        <v>8456600</v>
      </c>
      <c r="L10" s="36">
        <v>8456600</v>
      </c>
      <c r="M10" s="92">
        <f>SUM(L10-K10)</f>
        <v>0</v>
      </c>
      <c r="N10" s="91">
        <f>SUM(M10/K10)</f>
        <v>0</v>
      </c>
    </row>
    <row r="11" spans="1:16" ht="19.5" customHeight="1">
      <c r="A11" s="125"/>
      <c r="B11" s="96" t="s">
        <v>70</v>
      </c>
      <c r="C11" s="37" t="s">
        <v>7</v>
      </c>
      <c r="D11" s="36">
        <f>SUM(D12:D14)</f>
        <v>638171000</v>
      </c>
      <c r="E11" s="36">
        <f>SUM(E12:E14)</f>
        <v>638171000</v>
      </c>
      <c r="F11" s="92">
        <f>SUM(E11-D11)</f>
        <v>0</v>
      </c>
      <c r="G11" s="91">
        <f>SUM(F11/D11)</f>
        <v>0</v>
      </c>
      <c r="H11" s="104"/>
      <c r="I11" s="126"/>
      <c r="J11" s="28" t="s">
        <v>69</v>
      </c>
      <c r="K11" s="27">
        <v>940000</v>
      </c>
      <c r="L11" s="36">
        <v>940000</v>
      </c>
      <c r="M11" s="92">
        <f>SUM(L11-K11)</f>
        <v>0</v>
      </c>
      <c r="N11" s="91">
        <f>SUM(M11/K11)</f>
        <v>0</v>
      </c>
    </row>
    <row r="12" spans="1:16" ht="18.600000000000001" customHeight="1">
      <c r="A12" s="125"/>
      <c r="B12" s="97"/>
      <c r="C12" s="37" t="s">
        <v>68</v>
      </c>
      <c r="D12" s="113">
        <v>366660000</v>
      </c>
      <c r="E12" s="36">
        <v>366660000</v>
      </c>
      <c r="F12" s="92">
        <f>SUM(E12-D12)</f>
        <v>0</v>
      </c>
      <c r="G12" s="91">
        <f>SUM(F12/D12)</f>
        <v>0</v>
      </c>
      <c r="H12" s="104"/>
      <c r="I12" s="126"/>
      <c r="J12" s="28" t="s">
        <v>67</v>
      </c>
      <c r="K12" s="27">
        <v>9840000</v>
      </c>
      <c r="L12" s="36">
        <v>9684450</v>
      </c>
      <c r="M12" s="92">
        <f>SUM(L12-K12)</f>
        <v>-155550</v>
      </c>
      <c r="N12" s="91">
        <f>SUM(M12/K12)</f>
        <v>-1.5807926829268293E-2</v>
      </c>
    </row>
    <row r="13" spans="1:16" ht="18.600000000000001" customHeight="1">
      <c r="A13" s="125"/>
      <c r="B13" s="119"/>
      <c r="C13" s="107" t="s">
        <v>66</v>
      </c>
      <c r="D13" s="113">
        <v>233000000</v>
      </c>
      <c r="E13" s="36">
        <v>233000000</v>
      </c>
      <c r="F13" s="92">
        <f>SUM(E13-D13)</f>
        <v>0</v>
      </c>
      <c r="G13" s="91">
        <f>SUM(F13/D13)</f>
        <v>0</v>
      </c>
      <c r="H13" s="104"/>
      <c r="I13" s="121"/>
      <c r="J13" s="28" t="s">
        <v>65</v>
      </c>
      <c r="K13" s="27">
        <v>13712148</v>
      </c>
      <c r="L13" s="36">
        <v>13742328</v>
      </c>
      <c r="M13" s="92">
        <f>SUM(L13-K13)</f>
        <v>30180</v>
      </c>
      <c r="N13" s="91">
        <f>SUM(M13/K13)</f>
        <v>2.2009680758988308E-3</v>
      </c>
    </row>
    <row r="14" spans="1:16" ht="18.600000000000001" customHeight="1">
      <c r="A14" s="106"/>
      <c r="B14" s="105"/>
      <c r="C14" s="37" t="s">
        <v>64</v>
      </c>
      <c r="D14" s="36">
        <v>38511000</v>
      </c>
      <c r="E14" s="36">
        <v>38511000</v>
      </c>
      <c r="F14" s="92">
        <f>SUM(E14-D14)</f>
        <v>0</v>
      </c>
      <c r="G14" s="91">
        <f>SUM(F14/D14)</f>
        <v>0</v>
      </c>
      <c r="H14" s="104"/>
      <c r="I14" s="121"/>
      <c r="J14" s="28" t="s">
        <v>63</v>
      </c>
      <c r="K14" s="27">
        <v>12751788</v>
      </c>
      <c r="L14" s="36">
        <v>12751770</v>
      </c>
      <c r="M14" s="92">
        <f>SUM(L14-K14)</f>
        <v>-18</v>
      </c>
      <c r="N14" s="91">
        <f>SUM(M14/K14)</f>
        <v>-1.4115667544033826E-6</v>
      </c>
    </row>
    <row r="15" spans="1:16" ht="18.600000000000001" customHeight="1">
      <c r="A15" s="124" t="s">
        <v>62</v>
      </c>
      <c r="B15" s="123"/>
      <c r="C15" s="123" t="s">
        <v>3</v>
      </c>
      <c r="D15" s="122">
        <f>SUM(D16+D20)</f>
        <v>818834607</v>
      </c>
      <c r="E15" s="122">
        <f>SUM(E16+E20)</f>
        <v>831271315</v>
      </c>
      <c r="F15" s="92">
        <f>SUM(E15-D15)</f>
        <v>12436708</v>
      </c>
      <c r="G15" s="91">
        <f>SUM(F15/D15)</f>
        <v>1.5188302855890408E-2</v>
      </c>
      <c r="H15" s="104"/>
      <c r="I15" s="121"/>
      <c r="J15" s="28" t="s">
        <v>61</v>
      </c>
      <c r="K15" s="27">
        <v>850000</v>
      </c>
      <c r="L15" s="36">
        <v>834932</v>
      </c>
      <c r="M15" s="92">
        <f>SUM(L15-K15)</f>
        <v>-15068</v>
      </c>
      <c r="N15" s="91">
        <f>SUM(M15/K15)</f>
        <v>-1.7727058823529412E-2</v>
      </c>
    </row>
    <row r="16" spans="1:16" ht="21" customHeight="1">
      <c r="A16" s="120"/>
      <c r="B16" s="110" t="s">
        <v>60</v>
      </c>
      <c r="C16" s="37" t="s">
        <v>7</v>
      </c>
      <c r="D16" s="95">
        <f>SUM(D17:D19)</f>
        <v>648362607</v>
      </c>
      <c r="E16" s="95">
        <f>SUM(E17:E19)</f>
        <v>684439015</v>
      </c>
      <c r="F16" s="92">
        <f>SUM(E16-D16)</f>
        <v>36076408</v>
      </c>
      <c r="G16" s="91">
        <f>SUM(F16/D16)</f>
        <v>5.5642332871303296E-2</v>
      </c>
      <c r="H16" s="104"/>
      <c r="I16" s="28" t="s">
        <v>59</v>
      </c>
      <c r="J16" s="28" t="s">
        <v>58</v>
      </c>
      <c r="K16" s="27">
        <f>SUM(K17:K19)</f>
        <v>3398940</v>
      </c>
      <c r="L16" s="36">
        <f>SUM(L17:L19)</f>
        <v>3398940</v>
      </c>
      <c r="M16" s="92">
        <f>SUM(L16-K16)</f>
        <v>0</v>
      </c>
      <c r="N16" s="91">
        <f>SUM(M16/K16)</f>
        <v>0</v>
      </c>
    </row>
    <row r="17" spans="1:14" ht="21">
      <c r="A17" s="111"/>
      <c r="B17" s="119"/>
      <c r="C17" s="118" t="s">
        <v>57</v>
      </c>
      <c r="D17" s="117">
        <v>320000000</v>
      </c>
      <c r="E17" s="116">
        <v>349465720</v>
      </c>
      <c r="F17" s="92">
        <f>SUM(E17-D17)</f>
        <v>29465720</v>
      </c>
      <c r="G17" s="91">
        <f>SUM(F17/D17)</f>
        <v>9.2080375000000006E-2</v>
      </c>
      <c r="H17" s="104"/>
      <c r="I17" s="93"/>
      <c r="J17" s="28" t="s">
        <v>56</v>
      </c>
      <c r="K17" s="27">
        <v>363240</v>
      </c>
      <c r="L17" s="36">
        <v>363240</v>
      </c>
      <c r="M17" s="92">
        <f>SUM(L17-K17)</f>
        <v>0</v>
      </c>
      <c r="N17" s="91">
        <f>SUM(M17/K17)</f>
        <v>0</v>
      </c>
    </row>
    <row r="18" spans="1:14" ht="18.600000000000001" customHeight="1">
      <c r="A18" s="111"/>
      <c r="B18" s="119"/>
      <c r="C18" s="118" t="s">
        <v>12</v>
      </c>
      <c r="D18" s="117">
        <v>1877100</v>
      </c>
      <c r="E18" s="116">
        <v>2392830</v>
      </c>
      <c r="F18" s="92">
        <f>SUM(E18-D18)</f>
        <v>515730</v>
      </c>
      <c r="G18" s="91">
        <f>SUM(F18/D18)</f>
        <v>0.27474828192424483</v>
      </c>
      <c r="H18" s="104"/>
      <c r="I18" s="115"/>
      <c r="J18" s="28" t="s">
        <v>55</v>
      </c>
      <c r="K18" s="27">
        <f>'[1]세출 '!D45</f>
        <v>3000000</v>
      </c>
      <c r="L18" s="36">
        <f>'[1]세출 '!F45</f>
        <v>3000000</v>
      </c>
      <c r="M18" s="92">
        <f>SUM(L18-K18)</f>
        <v>0</v>
      </c>
      <c r="N18" s="91">
        <f>SUM(M18/K18)</f>
        <v>0</v>
      </c>
    </row>
    <row r="19" spans="1:14" ht="18.600000000000001" customHeight="1">
      <c r="A19" s="111"/>
      <c r="B19" s="114"/>
      <c r="C19" s="107" t="s">
        <v>54</v>
      </c>
      <c r="D19" s="113">
        <v>326485507</v>
      </c>
      <c r="E19" s="36">
        <v>332580465</v>
      </c>
      <c r="F19" s="92">
        <f>SUM(E19-D19)</f>
        <v>6094958</v>
      </c>
      <c r="G19" s="91">
        <f>SUM(F19/D19)</f>
        <v>1.866838762922484E-2</v>
      </c>
      <c r="H19" s="104"/>
      <c r="I19" s="112"/>
      <c r="J19" s="28" t="s">
        <v>53</v>
      </c>
      <c r="K19" s="27">
        <v>35700</v>
      </c>
      <c r="L19" s="36">
        <v>35700</v>
      </c>
      <c r="M19" s="92">
        <f>SUM(L19-K19)</f>
        <v>0</v>
      </c>
      <c r="N19" s="91">
        <f>SUM(M19/K19)</f>
        <v>0</v>
      </c>
    </row>
    <row r="20" spans="1:14" ht="21">
      <c r="A20" s="111"/>
      <c r="B20" s="110" t="s">
        <v>52</v>
      </c>
      <c r="C20" s="37" t="s">
        <v>7</v>
      </c>
      <c r="D20" s="95">
        <f>SUM(D21)</f>
        <v>170472000</v>
      </c>
      <c r="E20" s="95">
        <f>SUM(E21)</f>
        <v>146832300</v>
      </c>
      <c r="F20" s="92">
        <f>SUM(E20-D20)</f>
        <v>-23639700</v>
      </c>
      <c r="G20" s="91">
        <f>SUM(F20/D20)</f>
        <v>-0.13867203998310573</v>
      </c>
      <c r="H20" s="104"/>
      <c r="I20" s="28" t="s">
        <v>51</v>
      </c>
      <c r="J20" s="28" t="s">
        <v>7</v>
      </c>
      <c r="K20" s="27">
        <f>SUM(K21:K25)</f>
        <v>31906141</v>
      </c>
      <c r="L20" s="36">
        <f>SUM(L21:L25)</f>
        <v>32455545</v>
      </c>
      <c r="M20" s="92">
        <f>SUM(L20-K20)</f>
        <v>549404</v>
      </c>
      <c r="N20" s="91">
        <f>SUM(M20/K20)</f>
        <v>1.7219381058962913E-2</v>
      </c>
    </row>
    <row r="21" spans="1:14" ht="19.5" customHeight="1">
      <c r="A21" s="109"/>
      <c r="B21" s="108"/>
      <c r="C21" s="107" t="s">
        <v>50</v>
      </c>
      <c r="D21" s="36">
        <v>170472000</v>
      </c>
      <c r="E21" s="36">
        <v>146832300</v>
      </c>
      <c r="F21" s="92">
        <f>SUM(E21-D21)</f>
        <v>-23639700</v>
      </c>
      <c r="G21" s="91">
        <f>SUM(F21/D21)</f>
        <v>-0.13867203998310573</v>
      </c>
      <c r="H21" s="104"/>
      <c r="I21" s="93"/>
      <c r="J21" s="28" t="s">
        <v>49</v>
      </c>
      <c r="K21" s="27">
        <v>1009900</v>
      </c>
      <c r="L21" s="36">
        <v>923500</v>
      </c>
      <c r="M21" s="92">
        <f>SUM(L21-K21)</f>
        <v>-86400</v>
      </c>
      <c r="N21" s="91">
        <f>SUM(M21/K21)</f>
        <v>-8.5553025051985351E-2</v>
      </c>
    </row>
    <row r="22" spans="1:14" ht="21">
      <c r="A22" s="100" t="s">
        <v>48</v>
      </c>
      <c r="B22" s="96" t="s">
        <v>47</v>
      </c>
      <c r="C22" s="37" t="s">
        <v>3</v>
      </c>
      <c r="D22" s="36">
        <f>SUM(D23)</f>
        <v>10000</v>
      </c>
      <c r="E22" s="36">
        <f>SUM(E23)</f>
        <v>10000</v>
      </c>
      <c r="F22" s="92">
        <f>SUM(E22-D22)</f>
        <v>0</v>
      </c>
      <c r="G22" s="91">
        <f>SUM(F22/D22)</f>
        <v>0</v>
      </c>
      <c r="H22" s="104"/>
      <c r="I22" s="103"/>
      <c r="J22" s="28" t="s">
        <v>46</v>
      </c>
      <c r="K22" s="27">
        <v>22996941</v>
      </c>
      <c r="L22" s="36">
        <v>23632745</v>
      </c>
      <c r="M22" s="92">
        <f>SUM(L22-K22)</f>
        <v>635804</v>
      </c>
      <c r="N22" s="91">
        <f>SUM(M22/K22)</f>
        <v>2.7647329268705782E-2</v>
      </c>
    </row>
    <row r="23" spans="1:14" ht="18.600000000000001" customHeight="1">
      <c r="A23" s="106"/>
      <c r="B23" s="105"/>
      <c r="C23" s="37" t="s">
        <v>45</v>
      </c>
      <c r="D23" s="36">
        <v>10000</v>
      </c>
      <c r="E23" s="36">
        <v>10000</v>
      </c>
      <c r="F23" s="92">
        <f>SUM(E23-D23)</f>
        <v>0</v>
      </c>
      <c r="G23" s="91">
        <f>SUM(F23/D23)</f>
        <v>0</v>
      </c>
      <c r="H23" s="104"/>
      <c r="I23" s="103"/>
      <c r="J23" s="28" t="s">
        <v>44</v>
      </c>
      <c r="K23" s="27">
        <v>1811740</v>
      </c>
      <c r="L23" s="36">
        <v>1811740</v>
      </c>
      <c r="M23" s="92">
        <f>SUM(L23-K23)</f>
        <v>0</v>
      </c>
      <c r="N23" s="91">
        <f>SUM(M23/K23)</f>
        <v>0</v>
      </c>
    </row>
    <row r="24" spans="1:14" ht="18.600000000000001" customHeight="1">
      <c r="A24" s="100" t="s">
        <v>43</v>
      </c>
      <c r="B24" s="37" t="s">
        <v>43</v>
      </c>
      <c r="C24" s="37" t="s">
        <v>3</v>
      </c>
      <c r="D24" s="36">
        <f>SUM(D25)</f>
        <v>61638862</v>
      </c>
      <c r="E24" s="36">
        <f>SUM(E25)</f>
        <v>61638862</v>
      </c>
      <c r="F24" s="92">
        <f>SUM(E24-D24)</f>
        <v>0</v>
      </c>
      <c r="G24" s="91">
        <f>SUM(F24/D24)</f>
        <v>0</v>
      </c>
      <c r="H24" s="104"/>
      <c r="I24" s="103"/>
      <c r="J24" s="28" t="s">
        <v>42</v>
      </c>
      <c r="K24" s="27">
        <v>4867560</v>
      </c>
      <c r="L24" s="36">
        <v>4867560</v>
      </c>
      <c r="M24" s="92">
        <f>SUM(L24-K24)</f>
        <v>0</v>
      </c>
      <c r="N24" s="91">
        <f>SUM(M24/K24)</f>
        <v>0</v>
      </c>
    </row>
    <row r="25" spans="1:14" ht="18.600000000000001" customHeight="1">
      <c r="A25" s="100"/>
      <c r="B25" s="37"/>
      <c r="C25" s="37" t="s">
        <v>41</v>
      </c>
      <c r="D25" s="36">
        <v>61638862</v>
      </c>
      <c r="E25" s="36">
        <v>61638862</v>
      </c>
      <c r="F25" s="92">
        <f>SUM(E25-D25)</f>
        <v>0</v>
      </c>
      <c r="G25" s="91">
        <f>SUM(F25/D25)</f>
        <v>0</v>
      </c>
      <c r="H25" s="102"/>
      <c r="I25" s="101"/>
      <c r="J25" s="28" t="s">
        <v>40</v>
      </c>
      <c r="K25" s="27">
        <v>1220000</v>
      </c>
      <c r="L25" s="36">
        <v>1220000</v>
      </c>
      <c r="M25" s="92">
        <f>SUM(L25-K25)</f>
        <v>0</v>
      </c>
      <c r="N25" s="91">
        <f>SUM(M25/K25)</f>
        <v>0</v>
      </c>
    </row>
    <row r="26" spans="1:14" ht="18.600000000000001" customHeight="1">
      <c r="A26" s="100" t="s">
        <v>39</v>
      </c>
      <c r="B26" s="37" t="s">
        <v>39</v>
      </c>
      <c r="C26" s="37" t="s">
        <v>3</v>
      </c>
      <c r="D26" s="36">
        <f>SUM(D27:D28)</f>
        <v>170000</v>
      </c>
      <c r="E26" s="36">
        <f>SUM(E27:E28)</f>
        <v>127186</v>
      </c>
      <c r="F26" s="92">
        <f>SUM(E26-D26)</f>
        <v>-42814</v>
      </c>
      <c r="G26" s="91">
        <f>SUM(F26/D26)</f>
        <v>-0.25184705882352942</v>
      </c>
      <c r="H26" s="99" t="s">
        <v>38</v>
      </c>
      <c r="I26" s="28" t="s">
        <v>36</v>
      </c>
      <c r="J26" s="28" t="s">
        <v>3</v>
      </c>
      <c r="K26" s="27">
        <f>SUM(K27:K28)</f>
        <v>15435627</v>
      </c>
      <c r="L26" s="36">
        <f>SUM(L27:L28)</f>
        <v>15435627</v>
      </c>
      <c r="M26" s="92">
        <f>SUM(L26-K26)</f>
        <v>0</v>
      </c>
      <c r="N26" s="91">
        <f>SUM(M26/K26)</f>
        <v>0</v>
      </c>
    </row>
    <row r="27" spans="1:14" ht="21">
      <c r="A27" s="98"/>
      <c r="B27" s="97"/>
      <c r="C27" s="96" t="s">
        <v>37</v>
      </c>
      <c r="D27" s="36">
        <v>170000</v>
      </c>
      <c r="E27" s="95">
        <v>127186</v>
      </c>
      <c r="F27" s="92">
        <f>SUM(E27-D27)</f>
        <v>-42814</v>
      </c>
      <c r="G27" s="91">
        <f>SUM(F27/D27)</f>
        <v>-0.25184705882352942</v>
      </c>
      <c r="H27" s="94"/>
      <c r="I27" s="93"/>
      <c r="J27" s="28" t="s">
        <v>36</v>
      </c>
      <c r="K27" s="27">
        <v>2511000</v>
      </c>
      <c r="L27" s="36">
        <v>2511000</v>
      </c>
      <c r="M27" s="92">
        <f>SUM(L27-K27)</f>
        <v>0</v>
      </c>
      <c r="N27" s="91">
        <f>SUM(M27/K27)</f>
        <v>0</v>
      </c>
    </row>
    <row r="28" spans="1:14" ht="16.5" customHeight="1" thickBot="1">
      <c r="A28" s="90"/>
      <c r="B28" s="89"/>
      <c r="C28" s="17"/>
      <c r="D28" s="85"/>
      <c r="E28" s="88"/>
      <c r="F28" s="84"/>
      <c r="G28" s="83"/>
      <c r="H28" s="87"/>
      <c r="I28" s="86"/>
      <c r="J28" s="16" t="s">
        <v>35</v>
      </c>
      <c r="K28" s="15">
        <v>12924627</v>
      </c>
      <c r="L28" s="85">
        <v>12924627</v>
      </c>
      <c r="M28" s="84">
        <f>SUM(L28-K28)</f>
        <v>0</v>
      </c>
      <c r="N28" s="83">
        <f>SUM(M28/K28)</f>
        <v>0</v>
      </c>
    </row>
    <row r="29" spans="1:14" ht="21.75" customHeight="1">
      <c r="A29" s="82" t="s">
        <v>34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1:14" ht="15" customHeight="1" thickBot="1">
      <c r="A30" s="79" t="s">
        <v>33</v>
      </c>
      <c r="B30" s="79"/>
      <c r="C30" s="79"/>
      <c r="D30" s="79"/>
      <c r="E30" s="79"/>
      <c r="F30" s="81"/>
      <c r="G30" s="79"/>
      <c r="H30" s="79"/>
      <c r="I30" s="79"/>
      <c r="J30" s="79"/>
      <c r="K30" s="79"/>
      <c r="L30" s="79"/>
      <c r="M30" s="80"/>
      <c r="N30" s="79" t="s">
        <v>32</v>
      </c>
    </row>
    <row r="31" spans="1:14" ht="21" customHeight="1">
      <c r="A31" s="78" t="s">
        <v>31</v>
      </c>
      <c r="B31" s="77"/>
      <c r="C31" s="77"/>
      <c r="D31" s="77"/>
      <c r="E31" s="77"/>
      <c r="F31" s="77"/>
      <c r="G31" s="76"/>
      <c r="H31" s="78" t="s">
        <v>30</v>
      </c>
      <c r="I31" s="77"/>
      <c r="J31" s="77"/>
      <c r="K31" s="77"/>
      <c r="L31" s="77"/>
      <c r="M31" s="77"/>
      <c r="N31" s="76"/>
    </row>
    <row r="32" spans="1:14" ht="21" customHeight="1">
      <c r="A32" s="75" t="s">
        <v>29</v>
      </c>
      <c r="B32" s="73"/>
      <c r="C32" s="73"/>
      <c r="D32" s="74" t="s">
        <v>28</v>
      </c>
      <c r="E32" s="74" t="s">
        <v>28</v>
      </c>
      <c r="F32" s="73" t="s">
        <v>27</v>
      </c>
      <c r="G32" s="72"/>
      <c r="H32" s="75" t="s">
        <v>29</v>
      </c>
      <c r="I32" s="73"/>
      <c r="J32" s="73"/>
      <c r="K32" s="74" t="s">
        <v>28</v>
      </c>
      <c r="L32" s="74" t="s">
        <v>28</v>
      </c>
      <c r="M32" s="73" t="s">
        <v>27</v>
      </c>
      <c r="N32" s="72"/>
    </row>
    <row r="33" spans="1:17" ht="21" customHeight="1">
      <c r="A33" s="71" t="s">
        <v>26</v>
      </c>
      <c r="B33" s="70" t="s">
        <v>25</v>
      </c>
      <c r="C33" s="70" t="s">
        <v>24</v>
      </c>
      <c r="D33" s="69" t="s">
        <v>23</v>
      </c>
      <c r="E33" s="69" t="s">
        <v>22</v>
      </c>
      <c r="F33" s="68" t="s">
        <v>21</v>
      </c>
      <c r="G33" s="67" t="s">
        <v>20</v>
      </c>
      <c r="H33" s="71" t="s">
        <v>26</v>
      </c>
      <c r="I33" s="70" t="s">
        <v>25</v>
      </c>
      <c r="J33" s="70" t="s">
        <v>24</v>
      </c>
      <c r="K33" s="69" t="s">
        <v>23</v>
      </c>
      <c r="L33" s="69" t="s">
        <v>22</v>
      </c>
      <c r="M33" s="68" t="s">
        <v>21</v>
      </c>
      <c r="N33" s="67" t="s">
        <v>20</v>
      </c>
    </row>
    <row r="34" spans="1:17" ht="21" customHeight="1">
      <c r="A34" s="59"/>
      <c r="B34" s="58"/>
      <c r="C34" s="58"/>
      <c r="D34" s="57"/>
      <c r="E34" s="57"/>
      <c r="F34" s="56"/>
      <c r="G34" s="55"/>
      <c r="H34" s="66" t="s">
        <v>19</v>
      </c>
      <c r="I34" s="29"/>
      <c r="J34" s="28" t="s">
        <v>3</v>
      </c>
      <c r="K34" s="27">
        <f>SUM(K35+K39+K43+K45)</f>
        <v>1508441414</v>
      </c>
      <c r="L34" s="27">
        <f>SUM(L35+L39+L43+L45)</f>
        <v>1452592149</v>
      </c>
      <c r="M34" s="25">
        <f>SUM(L34-K34)</f>
        <v>-55849265</v>
      </c>
      <c r="N34" s="24">
        <f>SUM(M34/K34)</f>
        <v>-3.7024484001604054E-2</v>
      </c>
    </row>
    <row r="35" spans="1:17" ht="21" customHeight="1">
      <c r="A35" s="59"/>
      <c r="B35" s="58"/>
      <c r="C35" s="58"/>
      <c r="D35" s="57"/>
      <c r="E35" s="57"/>
      <c r="F35" s="56"/>
      <c r="G35" s="55"/>
      <c r="H35" s="65"/>
      <c r="I35" s="62" t="s">
        <v>18</v>
      </c>
      <c r="J35" s="62" t="s">
        <v>7</v>
      </c>
      <c r="K35" s="27">
        <f>SUM(K36:K38)</f>
        <v>437171000</v>
      </c>
      <c r="L35" s="36">
        <f>SUM(L36:L38)</f>
        <v>382695180</v>
      </c>
      <c r="M35" s="25">
        <f>SUM(L35-K35)</f>
        <v>-54475820</v>
      </c>
      <c r="N35" s="24">
        <f>SUM(M35/K35)</f>
        <v>-0.12460986661969801</v>
      </c>
    </row>
    <row r="36" spans="1:17" ht="21" customHeight="1">
      <c r="A36" s="59"/>
      <c r="B36" s="58"/>
      <c r="C36" s="58"/>
      <c r="D36" s="57"/>
      <c r="E36" s="57"/>
      <c r="F36" s="56"/>
      <c r="G36" s="55"/>
      <c r="H36" s="64"/>
      <c r="I36" s="63"/>
      <c r="J36" s="62" t="s">
        <v>17</v>
      </c>
      <c r="K36" s="27">
        <v>100880000</v>
      </c>
      <c r="L36" s="36">
        <v>100880000</v>
      </c>
      <c r="M36" s="25">
        <f>SUM(L36-K36)</f>
        <v>0</v>
      </c>
      <c r="N36" s="24">
        <f>SUM(M36/K36)</f>
        <v>0</v>
      </c>
    </row>
    <row r="37" spans="1:17" ht="21" customHeight="1">
      <c r="A37" s="59"/>
      <c r="B37" s="58"/>
      <c r="C37" s="58"/>
      <c r="D37" s="57"/>
      <c r="E37" s="57"/>
      <c r="F37" s="56"/>
      <c r="G37" s="55"/>
      <c r="H37" s="45"/>
      <c r="I37" s="61"/>
      <c r="J37" s="28" t="s">
        <v>16</v>
      </c>
      <c r="K37" s="27">
        <v>297780000</v>
      </c>
      <c r="L37" s="26">
        <v>244471180</v>
      </c>
      <c r="M37" s="60">
        <f>SUM(L37-K37)</f>
        <v>-53308820</v>
      </c>
      <c r="N37" s="24">
        <f>SUM(M37/K37)</f>
        <v>-0.17902082074014372</v>
      </c>
    </row>
    <row r="38" spans="1:17" ht="21" customHeight="1">
      <c r="A38" s="59"/>
      <c r="B38" s="58"/>
      <c r="C38" s="58"/>
      <c r="D38" s="57"/>
      <c r="E38" s="57"/>
      <c r="F38" s="56"/>
      <c r="G38" s="55"/>
      <c r="H38" s="45"/>
      <c r="I38" s="54"/>
      <c r="J38" s="28" t="s">
        <v>15</v>
      </c>
      <c r="K38" s="27">
        <v>38511000</v>
      </c>
      <c r="L38" s="36">
        <v>37344000</v>
      </c>
      <c r="M38" s="25">
        <f>SUM(L38-K38)</f>
        <v>-1167000</v>
      </c>
      <c r="N38" s="24">
        <f>SUM(M38/K38)</f>
        <v>-3.0303030303030304E-2</v>
      </c>
    </row>
    <row r="39" spans="1:17" ht="21" customHeight="1">
      <c r="A39" s="53"/>
      <c r="B39" s="52"/>
      <c r="C39" s="52"/>
      <c r="D39" s="51"/>
      <c r="E39" s="51"/>
      <c r="F39" s="50"/>
      <c r="G39" s="49"/>
      <c r="H39" s="45"/>
      <c r="I39" s="28" t="s">
        <v>14</v>
      </c>
      <c r="J39" s="28" t="s">
        <v>7</v>
      </c>
      <c r="K39" s="48">
        <f>SUM(K40:K42)</f>
        <v>892115918</v>
      </c>
      <c r="L39" s="36">
        <f>SUM(L40:L42)</f>
        <v>919078211</v>
      </c>
      <c r="M39" s="25">
        <f>SUM(L39-K39)</f>
        <v>26962293</v>
      </c>
      <c r="N39" s="24">
        <f>SUM(M39/K39)</f>
        <v>3.0222858325906477E-2</v>
      </c>
      <c r="Q39" s="8"/>
    </row>
    <row r="40" spans="1:17" ht="21" customHeight="1">
      <c r="A40" s="35"/>
      <c r="B40" s="34"/>
      <c r="C40" s="34"/>
      <c r="D40" s="33"/>
      <c r="E40" s="33"/>
      <c r="F40" s="32"/>
      <c r="G40" s="39"/>
      <c r="H40" s="45"/>
      <c r="I40" s="44"/>
      <c r="J40" s="28" t="s">
        <v>13</v>
      </c>
      <c r="K40" s="27">
        <v>396266297</v>
      </c>
      <c r="L40" s="36">
        <v>405770123</v>
      </c>
      <c r="M40" s="25">
        <f>SUM(L40-K40)</f>
        <v>9503826</v>
      </c>
      <c r="N40" s="24">
        <f>SUM(M40/K40)</f>
        <v>2.3983432535015715E-2</v>
      </c>
    </row>
    <row r="41" spans="1:17" ht="21" customHeight="1">
      <c r="A41" s="35"/>
      <c r="B41" s="34"/>
      <c r="C41" s="34"/>
      <c r="D41" s="33"/>
      <c r="E41" s="33"/>
      <c r="F41" s="32"/>
      <c r="G41" s="39"/>
      <c r="H41" s="45"/>
      <c r="I41" s="44"/>
      <c r="J41" s="28" t="s">
        <v>12</v>
      </c>
      <c r="K41" s="27">
        <v>10877100</v>
      </c>
      <c r="L41" s="36">
        <v>11219732</v>
      </c>
      <c r="M41" s="25">
        <f>SUM(L41-K41)</f>
        <v>342632</v>
      </c>
      <c r="N41" s="24">
        <f>SUM(M41/K41)</f>
        <v>3.1500307986503759E-2</v>
      </c>
      <c r="O41" s="42"/>
      <c r="P41" s="43"/>
      <c r="Q41" s="42"/>
    </row>
    <row r="42" spans="1:17" ht="21" customHeight="1">
      <c r="A42" s="35"/>
      <c r="B42" s="34"/>
      <c r="C42" s="34"/>
      <c r="D42" s="33"/>
      <c r="E42" s="33"/>
      <c r="F42" s="32"/>
      <c r="G42" s="39"/>
      <c r="H42" s="45"/>
      <c r="I42" s="44"/>
      <c r="J42" s="28" t="s">
        <v>11</v>
      </c>
      <c r="K42" s="27">
        <v>484972521</v>
      </c>
      <c r="L42" s="36">
        <v>502088356</v>
      </c>
      <c r="M42" s="25">
        <f>SUM(L42-K42)</f>
        <v>17115835</v>
      </c>
      <c r="N42" s="24">
        <f>SUM(M42/K42)</f>
        <v>3.529238102956353E-2</v>
      </c>
      <c r="O42" s="10"/>
      <c r="P42" s="9"/>
      <c r="Q42" s="42"/>
    </row>
    <row r="43" spans="1:17" ht="21" customHeight="1">
      <c r="A43" s="35"/>
      <c r="B43" s="34"/>
      <c r="C43" s="34"/>
      <c r="D43" s="33"/>
      <c r="E43" s="33"/>
      <c r="F43" s="32"/>
      <c r="G43" s="39"/>
      <c r="H43" s="45"/>
      <c r="I43" s="28" t="s">
        <v>10</v>
      </c>
      <c r="J43" s="28" t="s">
        <v>7</v>
      </c>
      <c r="K43" s="48">
        <f>SUM(K44)</f>
        <v>170472000</v>
      </c>
      <c r="L43" s="48">
        <f>SUM(L44)</f>
        <v>142700760</v>
      </c>
      <c r="M43" s="25">
        <f>SUM(L43-K43)</f>
        <v>-27771240</v>
      </c>
      <c r="N43" s="24">
        <f>SUM(M43/K43)</f>
        <v>-0.16290792622835421</v>
      </c>
      <c r="O43" s="10"/>
      <c r="P43" s="9"/>
      <c r="Q43" s="42"/>
    </row>
    <row r="44" spans="1:17" ht="21" customHeight="1">
      <c r="A44" s="35"/>
      <c r="B44" s="34"/>
      <c r="C44" s="34"/>
      <c r="D44" s="33"/>
      <c r="E44" s="33"/>
      <c r="F44" s="32"/>
      <c r="G44" s="39"/>
      <c r="H44" s="45"/>
      <c r="I44" s="47"/>
      <c r="J44" s="28" t="s">
        <v>9</v>
      </c>
      <c r="K44" s="27">
        <v>170472000</v>
      </c>
      <c r="L44" s="36">
        <v>142700760</v>
      </c>
      <c r="M44" s="25">
        <f>SUM(L44-K44)</f>
        <v>-27771240</v>
      </c>
      <c r="N44" s="24">
        <f>SUM(M44/K44)</f>
        <v>-0.16290792622835421</v>
      </c>
      <c r="O44" s="42"/>
      <c r="P44" s="43"/>
      <c r="Q44" s="42"/>
    </row>
    <row r="45" spans="1:17" ht="21" customHeight="1">
      <c r="A45" s="35"/>
      <c r="B45" s="34"/>
      <c r="C45" s="34"/>
      <c r="D45" s="33"/>
      <c r="E45" s="33"/>
      <c r="F45" s="32"/>
      <c r="G45" s="39"/>
      <c r="H45" s="45"/>
      <c r="I45" s="29" t="s">
        <v>8</v>
      </c>
      <c r="J45" s="28" t="s">
        <v>7</v>
      </c>
      <c r="K45" s="27">
        <f>SUM(K46:K48)</f>
        <v>8682496</v>
      </c>
      <c r="L45" s="36">
        <f>SUM(L46:L48)</f>
        <v>8117998</v>
      </c>
      <c r="M45" s="25">
        <f>SUM(L45-K45)</f>
        <v>-564498</v>
      </c>
      <c r="N45" s="24">
        <f>SUM(M45/K45)</f>
        <v>-6.5015636056728388E-2</v>
      </c>
      <c r="O45" s="42"/>
      <c r="P45" s="43"/>
      <c r="Q45" s="42"/>
    </row>
    <row r="46" spans="1:17" ht="21" customHeight="1">
      <c r="A46" s="35"/>
      <c r="B46" s="34"/>
      <c r="C46" s="34"/>
      <c r="D46" s="33"/>
      <c r="E46" s="33"/>
      <c r="F46" s="32"/>
      <c r="G46" s="39"/>
      <c r="H46" s="45"/>
      <c r="I46" s="46"/>
      <c r="J46" s="28" t="s">
        <v>6</v>
      </c>
      <c r="K46" s="27">
        <v>5580300</v>
      </c>
      <c r="L46" s="26">
        <v>4985802</v>
      </c>
      <c r="M46" s="25">
        <f>SUM(L46-K46)</f>
        <v>-594498</v>
      </c>
      <c r="N46" s="24">
        <f>SUM(M46/K46)</f>
        <v>-0.10653513251975701</v>
      </c>
      <c r="O46" s="42"/>
      <c r="P46" s="43"/>
      <c r="Q46" s="42"/>
    </row>
    <row r="47" spans="1:17" ht="21" customHeight="1">
      <c r="A47" s="35"/>
      <c r="B47" s="34"/>
      <c r="C47" s="34"/>
      <c r="D47" s="33"/>
      <c r="E47" s="33"/>
      <c r="F47" s="32"/>
      <c r="G47" s="39"/>
      <c r="H47" s="45"/>
      <c r="I47" s="44"/>
      <c r="J47" s="28" t="s">
        <v>5</v>
      </c>
      <c r="K47" s="27">
        <v>672100</v>
      </c>
      <c r="L47" s="26">
        <v>702100</v>
      </c>
      <c r="M47" s="25">
        <f>SUM(L47-K47)</f>
        <v>30000</v>
      </c>
      <c r="N47" s="24">
        <f>SUM(M47/K47)</f>
        <v>4.463621484898081E-2</v>
      </c>
      <c r="O47" s="42"/>
      <c r="P47" s="43"/>
      <c r="Q47" s="42"/>
    </row>
    <row r="48" spans="1:17" ht="21" customHeight="1">
      <c r="A48" s="35"/>
      <c r="B48" s="34"/>
      <c r="C48" s="34"/>
      <c r="D48" s="33"/>
      <c r="E48" s="33"/>
      <c r="F48" s="32"/>
      <c r="G48" s="39"/>
      <c r="H48" s="41"/>
      <c r="I48" s="40"/>
      <c r="J48" s="28" t="s">
        <v>4</v>
      </c>
      <c r="K48" s="27">
        <v>2430096</v>
      </c>
      <c r="L48" s="26">
        <v>2430096</v>
      </c>
      <c r="M48" s="25">
        <f>SUM(L48-K48)</f>
        <v>0</v>
      </c>
      <c r="N48" s="24">
        <f>SUM(M48/K48)</f>
        <v>0</v>
      </c>
    </row>
    <row r="49" spans="1:17" ht="21" customHeight="1">
      <c r="A49" s="35"/>
      <c r="B49" s="34"/>
      <c r="C49" s="34"/>
      <c r="D49" s="33"/>
      <c r="E49" s="33"/>
      <c r="F49" s="32"/>
      <c r="G49" s="39"/>
      <c r="H49" s="38" t="s">
        <v>2</v>
      </c>
      <c r="I49" s="37"/>
      <c r="J49" s="28" t="s">
        <v>3</v>
      </c>
      <c r="K49" s="36">
        <f>SUM(K50:K51)</f>
        <v>19065551</v>
      </c>
      <c r="L49" s="26">
        <f>SUM(L50:L51)</f>
        <v>86899762</v>
      </c>
      <c r="M49" s="25">
        <f>SUM(L49-K49)</f>
        <v>67834211</v>
      </c>
      <c r="N49" s="24">
        <f>SUM(M49/K49)</f>
        <v>3.5579465287942633</v>
      </c>
    </row>
    <row r="50" spans="1:17" ht="21" customHeight="1">
      <c r="A50" s="35"/>
      <c r="B50" s="34"/>
      <c r="C50" s="34"/>
      <c r="D50" s="33"/>
      <c r="E50" s="33"/>
      <c r="F50" s="32"/>
      <c r="G50" s="31"/>
      <c r="H50" s="30"/>
      <c r="I50" s="29" t="s">
        <v>2</v>
      </c>
      <c r="J50" s="28" t="s">
        <v>1</v>
      </c>
      <c r="K50" s="27">
        <v>18941669</v>
      </c>
      <c r="L50" s="26">
        <v>32038665</v>
      </c>
      <c r="M50" s="25">
        <f>SUM(L50-K50)</f>
        <v>13096996</v>
      </c>
      <c r="N50" s="24">
        <f>SUM(M50/K50)</f>
        <v>0.69143833101507579</v>
      </c>
    </row>
    <row r="51" spans="1:17" ht="21" customHeight="1" thickBot="1">
      <c r="A51" s="23"/>
      <c r="B51" s="22"/>
      <c r="C51" s="22"/>
      <c r="D51" s="21"/>
      <c r="E51" s="21"/>
      <c r="F51" s="20"/>
      <c r="G51" s="19"/>
      <c r="H51" s="18"/>
      <c r="I51" s="17"/>
      <c r="J51" s="16" t="s">
        <v>0</v>
      </c>
      <c r="K51" s="15">
        <v>123882</v>
      </c>
      <c r="L51" s="14">
        <v>54861097</v>
      </c>
      <c r="M51" s="13">
        <f>SUM(L51-K51)</f>
        <v>54737215</v>
      </c>
      <c r="N51" s="12">
        <f>SUM(M51/K51)</f>
        <v>441.84962302836573</v>
      </c>
    </row>
    <row r="52" spans="1:17">
      <c r="H52" s="11"/>
    </row>
    <row r="54" spans="1:17" ht="16.5" customHeight="1"/>
    <row r="56" spans="1:17">
      <c r="L56" s="10"/>
      <c r="M56" s="9"/>
    </row>
    <row r="57" spans="1:17" ht="16.5" customHeight="1">
      <c r="L57" s="10"/>
      <c r="M57" s="9"/>
      <c r="Q57" s="8"/>
    </row>
    <row r="60" spans="1:17">
      <c r="J60" s="7"/>
    </row>
    <row r="82" ht="16.5" customHeight="1"/>
    <row r="85" ht="17.25" customHeight="1"/>
    <row r="107" ht="16.5" customHeight="1"/>
    <row r="110" ht="16.5" customHeight="1"/>
    <row r="112" ht="16.5" customHeight="1"/>
    <row r="114" ht="16.5" customHeight="1"/>
    <row r="124" ht="16.5" customHeight="1"/>
  </sheetData>
  <mergeCells count="23">
    <mergeCell ref="A1:N1"/>
    <mergeCell ref="A3:G3"/>
    <mergeCell ref="H3:N3"/>
    <mergeCell ref="A4:C4"/>
    <mergeCell ref="F4:G4"/>
    <mergeCell ref="H4:J4"/>
    <mergeCell ref="M4:N4"/>
    <mergeCell ref="A6:C6"/>
    <mergeCell ref="H6:J6"/>
    <mergeCell ref="I7:J7"/>
    <mergeCell ref="H8:H25"/>
    <mergeCell ref="I9:I15"/>
    <mergeCell ref="A16:A21"/>
    <mergeCell ref="I36:I38"/>
    <mergeCell ref="H50:H51"/>
    <mergeCell ref="H27:H28"/>
    <mergeCell ref="A29:N29"/>
    <mergeCell ref="A31:G31"/>
    <mergeCell ref="H31:N31"/>
    <mergeCell ref="A32:C32"/>
    <mergeCell ref="F32:G32"/>
    <mergeCell ref="H32:J32"/>
    <mergeCell ref="M32:N32"/>
  </mergeCells>
  <phoneticPr fontId="2" type="noConversion"/>
  <printOptions horizontalCentered="1"/>
  <pageMargins left="0.19" right="0.17" top="0.47" bottom="0.43307086614173229" header="0.31496062992125984" footer="0.31496062992125984"/>
  <pageSetup paperSize="9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세입세출총괄표</vt:lpstr>
      <vt:lpstr>세입세출총괄표!Print_Area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2016-04-05T07:55:39Z</dcterms:created>
  <dcterms:modified xsi:type="dcterms:W3CDTF">2016-04-05T07:56:08Z</dcterms:modified>
</cp:coreProperties>
</file>